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0" yWindow="0" windowWidth="23175" windowHeight="9315" tabRatio="631"/>
  </bookViews>
  <sheets>
    <sheet name="1" sheetId="12" r:id="rId1"/>
    <sheet name="2" sheetId="115" r:id="rId2"/>
    <sheet name="3 (2025)" sheetId="155" r:id="rId3"/>
    <sheet name="3 (2026)" sheetId="151" r:id="rId4"/>
    <sheet name="3 (2027)" sheetId="157" r:id="rId5"/>
    <sheet name="3 (2028)" sheetId="158" r:id="rId6"/>
    <sheet name="4" sheetId="125" r:id="rId7"/>
    <sheet name="6" sheetId="120" r:id="rId8"/>
    <sheet name="7" sheetId="152" r:id="rId9"/>
  </sheets>
  <externalReferences>
    <externalReference r:id="rId10"/>
    <externalReference r:id="rId11"/>
  </externalReferences>
  <definedNames>
    <definedName name="_xlnm._FilterDatabase" localSheetId="6" hidden="1">'4'!#REF!</definedName>
    <definedName name="_xlnm._FilterDatabase" localSheetId="7" hidden="1">'6'!$A$8:$AZ$12</definedName>
    <definedName name="_xlnm.Print_Titles" localSheetId="2">'3 (2025)'!$9:$13</definedName>
    <definedName name="_xlnm.Print_Titles" localSheetId="3">'3 (2026)'!$9:$13</definedName>
    <definedName name="_xlnm.Print_Titles" localSheetId="4">'3 (2027)'!$9:$13</definedName>
    <definedName name="_xlnm.Print_Titles" localSheetId="5">'3 (2028)'!$9:$13</definedName>
    <definedName name="_xlnm.Print_Area" localSheetId="0">'1'!$A$1:$AN$27</definedName>
    <definedName name="_xlnm.Print_Area" localSheetId="1">'2'!$A$1:$S$25</definedName>
    <definedName name="_xlnm.Print_Area" localSheetId="2">'3 (2025)'!$A$1:$Q$26</definedName>
    <definedName name="_xlnm.Print_Area" localSheetId="3">'3 (2026)'!$A$1:$Q$26</definedName>
    <definedName name="_xlnm.Print_Area" localSheetId="4">'3 (2027)'!$A$1:$Q$26</definedName>
    <definedName name="_xlnm.Print_Area" localSheetId="5">'3 (2028)'!$A$1:$Q$26</definedName>
    <definedName name="_xlnm.Print_Area" localSheetId="6">'4'!$A$1:$AT$27</definedName>
    <definedName name="_xlnm.Print_Area" localSheetId="8">'7'!$A$1:$G$45</definedName>
  </definedNames>
  <calcPr calcId="124519"/>
</workbook>
</file>

<file path=xl/calcChain.xml><?xml version="1.0" encoding="utf-8"?>
<calcChain xmlns="http://schemas.openxmlformats.org/spreadsheetml/2006/main">
  <c r="J17" i="120"/>
  <c r="X25" l="1"/>
  <c r="AL25" l="1"/>
  <c r="AL23"/>
  <c r="AL22"/>
  <c r="AE22"/>
  <c r="AE23"/>
  <c r="AE25"/>
  <c r="AE18" l="1"/>
  <c r="J18" s="1"/>
  <c r="X24"/>
  <c r="X23"/>
  <c r="X22"/>
  <c r="Q25"/>
  <c r="J25" s="1"/>
  <c r="Q24"/>
  <c r="Q23"/>
  <c r="Q22"/>
  <c r="Q21"/>
  <c r="AN19" i="125"/>
  <c r="S18"/>
  <c r="J22" i="120" l="1"/>
  <c r="J23"/>
  <c r="B16" i="115"/>
  <c r="B15"/>
  <c r="B17"/>
  <c r="A17"/>
  <c r="A16"/>
  <c r="A15"/>
  <c r="A14"/>
  <c r="A13"/>
  <c r="A12"/>
  <c r="AL24" i="120" l="1"/>
  <c r="AE24"/>
  <c r="J24" s="1"/>
  <c r="AL21"/>
  <c r="AE21"/>
  <c r="X21"/>
  <c r="AL20"/>
  <c r="AE20"/>
  <c r="X20"/>
  <c r="Q20"/>
  <c r="AZ17"/>
  <c r="AL16"/>
  <c r="AE16"/>
  <c r="X16"/>
  <c r="Q16"/>
  <c r="AZ18"/>
  <c r="C18"/>
  <c r="B18"/>
  <c r="A18"/>
  <c r="C17"/>
  <c r="B17"/>
  <c r="A17"/>
  <c r="B16"/>
  <c r="A16"/>
  <c r="B19"/>
  <c r="A19"/>
  <c r="AL15"/>
  <c r="AE15"/>
  <c r="X15"/>
  <c r="Q15"/>
  <c r="C26" i="158"/>
  <c r="B26"/>
  <c r="A26"/>
  <c r="C25"/>
  <c r="B25"/>
  <c r="A25"/>
  <c r="C24"/>
  <c r="B24"/>
  <c r="A24"/>
  <c r="C23"/>
  <c r="B23"/>
  <c r="A23"/>
  <c r="C22"/>
  <c r="B22"/>
  <c r="A22"/>
  <c r="C21"/>
  <c r="B21"/>
  <c r="A21"/>
  <c r="Q20"/>
  <c r="Q17" s="1"/>
  <c r="P20"/>
  <c r="O20"/>
  <c r="N20"/>
  <c r="M20"/>
  <c r="L20"/>
  <c r="K20"/>
  <c r="J20"/>
  <c r="J14" s="1"/>
  <c r="I20"/>
  <c r="H20"/>
  <c r="G20"/>
  <c r="F20"/>
  <c r="F17" s="1"/>
  <c r="E20"/>
  <c r="E17" s="1"/>
  <c r="D20"/>
  <c r="D17" s="1"/>
  <c r="B20"/>
  <c r="A20"/>
  <c r="C19"/>
  <c r="B19"/>
  <c r="A19"/>
  <c r="C18"/>
  <c r="B18"/>
  <c r="A18"/>
  <c r="P17"/>
  <c r="O17"/>
  <c r="N17"/>
  <c r="M17"/>
  <c r="L17"/>
  <c r="K17"/>
  <c r="J17"/>
  <c r="I17"/>
  <c r="H17"/>
  <c r="G17"/>
  <c r="B17"/>
  <c r="A17"/>
  <c r="A16"/>
  <c r="Q15"/>
  <c r="P15"/>
  <c r="O15"/>
  <c r="N15"/>
  <c r="M15"/>
  <c r="L15"/>
  <c r="K15"/>
  <c r="J15"/>
  <c r="I15"/>
  <c r="H15"/>
  <c r="H14" s="1"/>
  <c r="C15"/>
  <c r="B15"/>
  <c r="A15"/>
  <c r="G14"/>
  <c r="F14"/>
  <c r="E14"/>
  <c r="B14"/>
  <c r="A14"/>
  <c r="Q11"/>
  <c r="O11"/>
  <c r="N11"/>
  <c r="L11"/>
  <c r="K11"/>
  <c r="J11"/>
  <c r="I11"/>
  <c r="H11"/>
  <c r="G11"/>
  <c r="F11"/>
  <c r="E11"/>
  <c r="D11"/>
  <c r="C26" i="157"/>
  <c r="B26"/>
  <c r="A26"/>
  <c r="C25"/>
  <c r="B25"/>
  <c r="A25"/>
  <c r="C24"/>
  <c r="B24"/>
  <c r="A24"/>
  <c r="C23"/>
  <c r="B23"/>
  <c r="A23"/>
  <c r="C22"/>
  <c r="B22"/>
  <c r="A22"/>
  <c r="C21"/>
  <c r="B21"/>
  <c r="A21"/>
  <c r="Q20"/>
  <c r="P20"/>
  <c r="O20"/>
  <c r="N20"/>
  <c r="M20"/>
  <c r="L20"/>
  <c r="K20"/>
  <c r="J20"/>
  <c r="I20"/>
  <c r="H20"/>
  <c r="G20"/>
  <c r="G17" s="1"/>
  <c r="F20"/>
  <c r="F17" s="1"/>
  <c r="E20"/>
  <c r="E14" s="1"/>
  <c r="D20"/>
  <c r="B20"/>
  <c r="A20"/>
  <c r="C19"/>
  <c r="B19"/>
  <c r="A19"/>
  <c r="C18"/>
  <c r="B18"/>
  <c r="A18"/>
  <c r="Q17"/>
  <c r="P17"/>
  <c r="O17"/>
  <c r="N17"/>
  <c r="M17"/>
  <c r="L17"/>
  <c r="K17"/>
  <c r="J17"/>
  <c r="I17"/>
  <c r="H17"/>
  <c r="D17"/>
  <c r="B17"/>
  <c r="A17"/>
  <c r="A16"/>
  <c r="Q15"/>
  <c r="P15"/>
  <c r="O15"/>
  <c r="N15"/>
  <c r="M15"/>
  <c r="L15"/>
  <c r="K15"/>
  <c r="J15"/>
  <c r="J14" s="1"/>
  <c r="I15"/>
  <c r="I14" s="1"/>
  <c r="H15"/>
  <c r="C15"/>
  <c r="B15"/>
  <c r="A15"/>
  <c r="Q14"/>
  <c r="H14"/>
  <c r="B14"/>
  <c r="A14"/>
  <c r="Q11"/>
  <c r="O11"/>
  <c r="N11"/>
  <c r="L11"/>
  <c r="K11"/>
  <c r="J11"/>
  <c r="I11"/>
  <c r="H11"/>
  <c r="G11"/>
  <c r="F11"/>
  <c r="E11"/>
  <c r="D11"/>
  <c r="C26" i="151"/>
  <c r="B26"/>
  <c r="A26"/>
  <c r="C25"/>
  <c r="B25"/>
  <c r="A25"/>
  <c r="C24"/>
  <c r="B24"/>
  <c r="A24"/>
  <c r="C23"/>
  <c r="B23"/>
  <c r="A23"/>
  <c r="C22"/>
  <c r="B22"/>
  <c r="A22"/>
  <c r="C21"/>
  <c r="B21"/>
  <c r="A21"/>
  <c r="Q20"/>
  <c r="P20"/>
  <c r="O20"/>
  <c r="N20"/>
  <c r="M20"/>
  <c r="L20"/>
  <c r="K20"/>
  <c r="J20"/>
  <c r="I20"/>
  <c r="H20"/>
  <c r="G20"/>
  <c r="F20"/>
  <c r="E20"/>
  <c r="E14" s="1"/>
  <c r="D20"/>
  <c r="D17" s="1"/>
  <c r="B20"/>
  <c r="A20"/>
  <c r="C19"/>
  <c r="B19"/>
  <c r="A19"/>
  <c r="C18"/>
  <c r="B18"/>
  <c r="A18"/>
  <c r="Q17"/>
  <c r="P17"/>
  <c r="O17"/>
  <c r="N17"/>
  <c r="M17"/>
  <c r="L17"/>
  <c r="K17"/>
  <c r="J17"/>
  <c r="I17"/>
  <c r="H17"/>
  <c r="G17"/>
  <c r="F17"/>
  <c r="B17"/>
  <c r="A17"/>
  <c r="A16"/>
  <c r="Q15"/>
  <c r="P15"/>
  <c r="O15"/>
  <c r="N15"/>
  <c r="M15"/>
  <c r="L15"/>
  <c r="K15"/>
  <c r="J15"/>
  <c r="I15"/>
  <c r="H15"/>
  <c r="H14" s="1"/>
  <c r="C15"/>
  <c r="B15"/>
  <c r="A15"/>
  <c r="Q14"/>
  <c r="G14"/>
  <c r="F14"/>
  <c r="B14"/>
  <c r="A14"/>
  <c r="Q11"/>
  <c r="O11"/>
  <c r="N11"/>
  <c r="L11"/>
  <c r="K11"/>
  <c r="J11"/>
  <c r="I11"/>
  <c r="H11"/>
  <c r="G11"/>
  <c r="F11"/>
  <c r="E11"/>
  <c r="D11"/>
  <c r="I20" i="155"/>
  <c r="H1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19"/>
  <c r="C18"/>
  <c r="B19"/>
  <c r="A19"/>
  <c r="B18"/>
  <c r="A18"/>
  <c r="B17"/>
  <c r="A17"/>
  <c r="B20"/>
  <c r="A20"/>
  <c r="I14" i="158" l="1"/>
  <c r="Q14"/>
  <c r="P14" i="157"/>
  <c r="M14"/>
  <c r="N14" i="151"/>
  <c r="L14" i="157"/>
  <c r="N14"/>
  <c r="K14" i="158"/>
  <c r="E17" i="151"/>
  <c r="O14"/>
  <c r="O14" i="157"/>
  <c r="J15" i="120"/>
  <c r="J16"/>
  <c r="P14" i="151"/>
  <c r="J21" i="120"/>
  <c r="I14" i="151"/>
  <c r="E17" i="157"/>
  <c r="N14" i="158"/>
  <c r="J14" i="151"/>
  <c r="O14" i="158"/>
  <c r="K14" i="151"/>
  <c r="K14" i="157"/>
  <c r="P14" i="158"/>
  <c r="L14" i="151"/>
  <c r="J20" i="120"/>
  <c r="AZ16"/>
  <c r="M14" i="158"/>
  <c r="L14"/>
  <c r="M14" i="151"/>
  <c r="F14" i="157"/>
  <c r="G14"/>
  <c r="B19" i="125"/>
  <c r="A19"/>
  <c r="B18"/>
  <c r="A18"/>
  <c r="AT17"/>
  <c r="AS17"/>
  <c r="AR17"/>
  <c r="AQ17"/>
  <c r="AP17"/>
  <c r="AM17"/>
  <c r="AL17"/>
  <c r="AK17"/>
  <c r="AJ17"/>
  <c r="AI17"/>
  <c r="AG17"/>
  <c r="AF17"/>
  <c r="AE17"/>
  <c r="AD17"/>
  <c r="AC17"/>
  <c r="AB17"/>
  <c r="Y17"/>
  <c r="X17"/>
  <c r="W17"/>
  <c r="V17"/>
  <c r="U17"/>
  <c r="S17"/>
  <c r="R17"/>
  <c r="Q17"/>
  <c r="P17"/>
  <c r="O17"/>
  <c r="N17"/>
  <c r="L17"/>
  <c r="K17"/>
  <c r="J17"/>
  <c r="I17"/>
  <c r="H17"/>
  <c r="G17"/>
  <c r="B17"/>
  <c r="A17"/>
  <c r="B20"/>
  <c r="A20"/>
  <c r="P17" i="155"/>
  <c r="O17"/>
  <c r="N17"/>
  <c r="M17"/>
  <c r="L17"/>
  <c r="K17"/>
  <c r="J17"/>
  <c r="I17"/>
  <c r="Q20"/>
  <c r="Q17" s="1"/>
  <c r="P20"/>
  <c r="O20"/>
  <c r="N20"/>
  <c r="M20"/>
  <c r="L20"/>
  <c r="K20"/>
  <c r="J20"/>
  <c r="H20"/>
  <c r="G20"/>
  <c r="G14" s="1"/>
  <c r="F20"/>
  <c r="F14" s="1"/>
  <c r="E20"/>
  <c r="E17" s="1"/>
  <c r="D20"/>
  <c r="D17" s="1"/>
  <c r="A16"/>
  <c r="Q15"/>
  <c r="P15"/>
  <c r="O15"/>
  <c r="N15"/>
  <c r="M15"/>
  <c r="L15"/>
  <c r="L14" s="1"/>
  <c r="K15"/>
  <c r="J15"/>
  <c r="I15"/>
  <c r="H15"/>
  <c r="C15"/>
  <c r="B15"/>
  <c r="A15"/>
  <c r="Q14"/>
  <c r="I14"/>
  <c r="E14"/>
  <c r="B14"/>
  <c r="A14"/>
  <c r="Q11"/>
  <c r="O11"/>
  <c r="N11"/>
  <c r="L11"/>
  <c r="K11"/>
  <c r="J11"/>
  <c r="I11"/>
  <c r="H11"/>
  <c r="G11"/>
  <c r="F11"/>
  <c r="E11"/>
  <c r="D11"/>
  <c r="H14" l="1"/>
  <c r="G17"/>
  <c r="J14"/>
  <c r="F17"/>
  <c r="N14"/>
  <c r="P14"/>
  <c r="K14"/>
  <c r="M14"/>
  <c r="O14"/>
  <c r="R24" i="115"/>
  <c r="Q24"/>
  <c r="P24"/>
  <c r="O24"/>
  <c r="N24"/>
  <c r="F24"/>
  <c r="R23"/>
  <c r="Q23"/>
  <c r="P23"/>
  <c r="O23"/>
  <c r="N23"/>
  <c r="F23"/>
  <c r="R22"/>
  <c r="Q22"/>
  <c r="P22"/>
  <c r="O22"/>
  <c r="N22"/>
  <c r="S22" s="1"/>
  <c r="F22"/>
  <c r="R21"/>
  <c r="Q21"/>
  <c r="P21"/>
  <c r="O21"/>
  <c r="N21"/>
  <c r="F21"/>
  <c r="R20"/>
  <c r="Q20"/>
  <c r="P20"/>
  <c r="O20"/>
  <c r="N20"/>
  <c r="F20"/>
  <c r="R19"/>
  <c r="Q19"/>
  <c r="P19"/>
  <c r="F19"/>
  <c r="R17"/>
  <c r="AH19" i="125" s="1"/>
  <c r="Q17" i="115"/>
  <c r="AA19" i="125" s="1"/>
  <c r="AA17" s="1"/>
  <c r="P17" i="115"/>
  <c r="T19" i="125" s="1"/>
  <c r="O17" i="115"/>
  <c r="N17"/>
  <c r="F17"/>
  <c r="R16"/>
  <c r="AH18" i="125" s="1"/>
  <c r="Q16" i="115"/>
  <c r="P16"/>
  <c r="O16"/>
  <c r="M18" i="125" s="1"/>
  <c r="N16" i="115"/>
  <c r="F18" i="125" s="1"/>
  <c r="F16" i="115"/>
  <c r="F15" s="1"/>
  <c r="Q14"/>
  <c r="P14"/>
  <c r="O14"/>
  <c r="N14"/>
  <c r="F14"/>
  <c r="E17"/>
  <c r="D17"/>
  <c r="C17"/>
  <c r="C19" i="125" s="1"/>
  <c r="E16" i="115"/>
  <c r="D16"/>
  <c r="C16"/>
  <c r="C18" i="125" s="1"/>
  <c r="B18" i="115"/>
  <c r="A18"/>
  <c r="N15" i="12"/>
  <c r="S15"/>
  <c r="T25"/>
  <c r="P25" s="1"/>
  <c r="Y25"/>
  <c r="U25" s="1"/>
  <c r="AD25"/>
  <c r="Z25" s="1"/>
  <c r="AI25"/>
  <c r="AE25" s="1"/>
  <c r="AM25"/>
  <c r="O26"/>
  <c r="T26"/>
  <c r="P26" s="1"/>
  <c r="Y26"/>
  <c r="U26" s="1"/>
  <c r="AD26"/>
  <c r="Z26" s="1"/>
  <c r="AI26"/>
  <c r="AE26" s="1"/>
  <c r="AM26"/>
  <c r="AM24"/>
  <c r="AI24"/>
  <c r="AE24" s="1"/>
  <c r="AD24"/>
  <c r="Z24" s="1"/>
  <c r="Y24"/>
  <c r="U24" s="1"/>
  <c r="T24"/>
  <c r="P24" s="1"/>
  <c r="O24"/>
  <c r="K24" s="1"/>
  <c r="AM23"/>
  <c r="AI23"/>
  <c r="AE23" s="1"/>
  <c r="AD23"/>
  <c r="Z23" s="1"/>
  <c r="Y23"/>
  <c r="U23" s="1"/>
  <c r="T23"/>
  <c r="P23"/>
  <c r="O23"/>
  <c r="K23" s="1"/>
  <c r="AI22"/>
  <c r="AE22" s="1"/>
  <c r="AD22"/>
  <c r="Z22" s="1"/>
  <c r="Y22"/>
  <c r="T22"/>
  <c r="P22" s="1"/>
  <c r="Y21"/>
  <c r="S21"/>
  <c r="O19" i="115" s="1"/>
  <c r="N19"/>
  <c r="T19" i="12"/>
  <c r="P19" s="1"/>
  <c r="Y18"/>
  <c r="AI19"/>
  <c r="AE19" s="1"/>
  <c r="Y19"/>
  <c r="T18"/>
  <c r="AI18"/>
  <c r="AE18" s="1"/>
  <c r="AH17"/>
  <c r="AG17"/>
  <c r="AF17"/>
  <c r="T16"/>
  <c r="O16"/>
  <c r="S19" i="115" l="1"/>
  <c r="S20"/>
  <c r="S21"/>
  <c r="Q15"/>
  <c r="Z18" i="125"/>
  <c r="AI17" i="12"/>
  <c r="S17" i="115"/>
  <c r="D19" i="125" s="1"/>
  <c r="F19"/>
  <c r="AN26" i="12"/>
  <c r="AJ26" s="1"/>
  <c r="O15" i="115"/>
  <c r="M19" i="125"/>
  <c r="M17" s="1"/>
  <c r="S24" i="115"/>
  <c r="AO18" i="125"/>
  <c r="F17"/>
  <c r="T17"/>
  <c r="P15" i="115"/>
  <c r="S16"/>
  <c r="S23"/>
  <c r="AN25" i="12"/>
  <c r="AJ25" s="1"/>
  <c r="N15" i="115"/>
  <c r="I24" i="12"/>
  <c r="AN23"/>
  <c r="AJ23" s="1"/>
  <c r="K25"/>
  <c r="I25" s="1"/>
  <c r="K26"/>
  <c r="I26" s="1"/>
  <c r="I23"/>
  <c r="AN24"/>
  <c r="AJ24" s="1"/>
  <c r="O22"/>
  <c r="AN22" s="1"/>
  <c r="U22"/>
  <c r="AM22"/>
  <c r="Y17"/>
  <c r="AC17"/>
  <c r="U19"/>
  <c r="AD19"/>
  <c r="Z19" s="1"/>
  <c r="AM19"/>
  <c r="O19"/>
  <c r="AE17"/>
  <c r="X17"/>
  <c r="S17"/>
  <c r="P18"/>
  <c r="P17" s="1"/>
  <c r="T17"/>
  <c r="O18"/>
  <c r="K18" s="1"/>
  <c r="AD18"/>
  <c r="U18"/>
  <c r="N17"/>
  <c r="AM18"/>
  <c r="J23" l="1"/>
  <c r="M21" i="115" s="1"/>
  <c r="K21"/>
  <c r="G21" s="1"/>
  <c r="AO19" i="125"/>
  <c r="AO17" s="1"/>
  <c r="J24" i="12"/>
  <c r="M22" i="115" s="1"/>
  <c r="K22"/>
  <c r="G22" s="1"/>
  <c r="AN18" i="125"/>
  <c r="AN17" s="1"/>
  <c r="Z17"/>
  <c r="S15" i="115"/>
  <c r="D18" i="125"/>
  <c r="D17" s="1"/>
  <c r="J26" i="12"/>
  <c r="M24" i="115" s="1"/>
  <c r="K24"/>
  <c r="G24" s="1"/>
  <c r="J25" i="12"/>
  <c r="M23" i="115" s="1"/>
  <c r="K23"/>
  <c r="G23" s="1"/>
  <c r="AJ22" i="12"/>
  <c r="K22"/>
  <c r="I22" s="1"/>
  <c r="U17"/>
  <c r="AN19"/>
  <c r="AJ19" s="1"/>
  <c r="K19"/>
  <c r="I19" s="1"/>
  <c r="AM17"/>
  <c r="Z18"/>
  <c r="Z17" s="1"/>
  <c r="AD17"/>
  <c r="AN18"/>
  <c r="O17"/>
  <c r="G20"/>
  <c r="G17" s="1"/>
  <c r="G15"/>
  <c r="J22" l="1"/>
  <c r="M20" i="115" s="1"/>
  <c r="K20"/>
  <c r="G20" s="1"/>
  <c r="J19" i="12"/>
  <c r="M17" i="115" s="1"/>
  <c r="K17"/>
  <c r="G17" s="1"/>
  <c r="I18" i="12"/>
  <c r="K17"/>
  <c r="AN17"/>
  <c r="AJ18"/>
  <c r="AJ17" s="1"/>
  <c r="G14"/>
  <c r="I17" l="1"/>
  <c r="K16" i="115"/>
  <c r="J18" i="12"/>
  <c r="P14" i="120"/>
  <c r="O14"/>
  <c r="N14"/>
  <c r="M14"/>
  <c r="L14"/>
  <c r="K14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5"/>
  <c r="C14"/>
  <c r="A15"/>
  <c r="B14"/>
  <c r="A14"/>
  <c r="G16" i="115" l="1"/>
  <c r="G15" s="1"/>
  <c r="K15"/>
  <c r="J17" i="12"/>
  <c r="M16" i="115"/>
  <c r="M15" s="1"/>
  <c r="Q19" i="120"/>
  <c r="Q14"/>
  <c r="Q26" l="1"/>
  <c r="AM16" i="12"/>
  <c r="AZ25" i="120" l="1"/>
  <c r="AH26" i="125"/>
  <c r="AA26"/>
  <c r="T26"/>
  <c r="M26"/>
  <c r="F26"/>
  <c r="AO26" l="1"/>
  <c r="D26"/>
  <c r="G27" i="152" l="1"/>
  <c r="G28"/>
  <c r="E25"/>
  <c r="E24" s="1"/>
  <c r="AS19" i="120"/>
  <c r="AS16" s="1"/>
  <c r="AS14"/>
  <c r="AL19"/>
  <c r="AL14"/>
  <c r="AI14"/>
  <c r="AR14"/>
  <c r="AQ14"/>
  <c r="AP14"/>
  <c r="AO14"/>
  <c r="AN14"/>
  <c r="AM14"/>
  <c r="AK14"/>
  <c r="AJ14"/>
  <c r="AH14"/>
  <c r="AG14"/>
  <c r="AF14"/>
  <c r="AL26" l="1"/>
  <c r="AS26"/>
  <c r="AE19"/>
  <c r="F25" i="152"/>
  <c r="F24" s="1"/>
  <c r="G26" l="1"/>
  <c r="AM20" i="125"/>
  <c r="AM27" s="1"/>
  <c r="AL20"/>
  <c r="AL27" s="1"/>
  <c r="AK20"/>
  <c r="AK27" s="1"/>
  <c r="AJ20"/>
  <c r="AJ27" s="1"/>
  <c r="AI20"/>
  <c r="AI27" s="1"/>
  <c r="AG20"/>
  <c r="AG27" s="1"/>
  <c r="AF20"/>
  <c r="AF27" s="1"/>
  <c r="AE20"/>
  <c r="AE27" s="1"/>
  <c r="AD20"/>
  <c r="AD27" s="1"/>
  <c r="AC20"/>
  <c r="AC27" s="1"/>
  <c r="AB20"/>
  <c r="AB27" s="1"/>
  <c r="Z20"/>
  <c r="Z27" l="1"/>
  <c r="Z14"/>
  <c r="AH25"/>
  <c r="AH23"/>
  <c r="AH22"/>
  <c r="AH21"/>
  <c r="R14" i="115"/>
  <c r="AH16" i="125" s="1"/>
  <c r="AH15" s="1"/>
  <c r="AA16"/>
  <c r="AA15" s="1"/>
  <c r="AM21" i="12"/>
  <c r="R13" i="115" l="1"/>
  <c r="AA21" i="125"/>
  <c r="AA23"/>
  <c r="Q13" i="115"/>
  <c r="AA22" i="125"/>
  <c r="AA25"/>
  <c r="AI21" i="12" l="1"/>
  <c r="AE21" s="1"/>
  <c r="AG20"/>
  <c r="AG27" s="1"/>
  <c r="AF20"/>
  <c r="AF27" s="1"/>
  <c r="AI16"/>
  <c r="AH15"/>
  <c r="AG15"/>
  <c r="AF15"/>
  <c r="AD21"/>
  <c r="Z21" s="1"/>
  <c r="AB20"/>
  <c r="AA20"/>
  <c r="AD16"/>
  <c r="AC15"/>
  <c r="AB15"/>
  <c r="AA15"/>
  <c r="AE16" l="1"/>
  <c r="AD15"/>
  <c r="AB27"/>
  <c r="AB17"/>
  <c r="AB14"/>
  <c r="AG14"/>
  <c r="AF14"/>
  <c r="AA27"/>
  <c r="AA17"/>
  <c r="Z16"/>
  <c r="AA14"/>
  <c r="AH24" i="125"/>
  <c r="AH20" s="1"/>
  <c r="AH17" s="1"/>
  <c r="R18" i="115"/>
  <c r="R15" s="1"/>
  <c r="R12" s="1"/>
  <c r="AI15" i="12"/>
  <c r="AE20"/>
  <c r="AI20"/>
  <c r="AH20"/>
  <c r="AH27" s="1"/>
  <c r="R25" i="115" s="1"/>
  <c r="AC20" i="12"/>
  <c r="AD20"/>
  <c r="AD14" s="1"/>
  <c r="AC14" l="1"/>
  <c r="AC27"/>
  <c r="Z15"/>
  <c r="AD27"/>
  <c r="F30" i="152" s="1"/>
  <c r="AI14" i="12"/>
  <c r="AI27"/>
  <c r="AE15"/>
  <c r="AE14" s="1"/>
  <c r="AE27"/>
  <c r="AH14"/>
  <c r="AH14" i="125"/>
  <c r="AH27"/>
  <c r="Z20" i="12"/>
  <c r="Z27" s="1"/>
  <c r="F18" i="152" l="1"/>
  <c r="F17" s="1"/>
  <c r="F16" s="1"/>
  <c r="F15" s="1"/>
  <c r="F14" s="1"/>
  <c r="Q25" i="115"/>
  <c r="Z14" i="12"/>
  <c r="S20" l="1"/>
  <c r="S27" s="1"/>
  <c r="D18" i="152" s="1"/>
  <c r="N20" i="12"/>
  <c r="N27" s="1"/>
  <c r="C18" i="152" s="1"/>
  <c r="N25" i="115" l="1"/>
  <c r="A24"/>
  <c r="B24"/>
  <c r="C24"/>
  <c r="D24"/>
  <c r="E24"/>
  <c r="B26" i="125" l="1"/>
  <c r="A26"/>
  <c r="C26"/>
  <c r="A23" i="115"/>
  <c r="A22"/>
  <c r="A20"/>
  <c r="A19"/>
  <c r="X15" i="12" l="1"/>
  <c r="B20" i="115" l="1"/>
  <c r="T25" i="125" l="1"/>
  <c r="M25"/>
  <c r="E23" i="115"/>
  <c r="D23"/>
  <c r="C23"/>
  <c r="B23"/>
  <c r="T21" i="12"/>
  <c r="O21"/>
  <c r="Y16"/>
  <c r="AZ24" i="120" l="1"/>
  <c r="AN21" i="12"/>
  <c r="AA24" i="125"/>
  <c r="AA20" s="1"/>
  <c r="AA14" s="1"/>
  <c r="Q18" i="115"/>
  <c r="Q12" s="1"/>
  <c r="Y15" i="12"/>
  <c r="AN16"/>
  <c r="AJ16" s="1"/>
  <c r="AJ15" s="1"/>
  <c r="D25" i="125"/>
  <c r="T20" i="12"/>
  <c r="T27" s="1"/>
  <c r="D30" i="152" s="1"/>
  <c r="O20" i="12"/>
  <c r="O27" s="1"/>
  <c r="C30" i="152" s="1"/>
  <c r="A25" i="125"/>
  <c r="B25"/>
  <c r="C25"/>
  <c r="F25"/>
  <c r="AO25" s="1"/>
  <c r="AA27" l="1"/>
  <c r="R14" i="120" l="1"/>
  <c r="S14"/>
  <c r="T14"/>
  <c r="U14"/>
  <c r="V14"/>
  <c r="W14"/>
  <c r="Y14"/>
  <c r="Z14"/>
  <c r="AA14"/>
  <c r="AB14"/>
  <c r="AC14"/>
  <c r="AD14"/>
  <c r="AE14"/>
  <c r="AE26" s="1"/>
  <c r="X14"/>
  <c r="AZ14" s="1"/>
  <c r="J14" l="1"/>
  <c r="T16" i="125"/>
  <c r="U16" i="12"/>
  <c r="P16"/>
  <c r="K16"/>
  <c r="I16" s="1"/>
  <c r="K14" i="115" s="1"/>
  <c r="F15" i="12" l="1"/>
  <c r="S14" i="115"/>
  <c r="S13" s="1"/>
  <c r="P13"/>
  <c r="A16" i="125"/>
  <c r="J16" i="12" l="1"/>
  <c r="M14" i="115" s="1"/>
  <c r="X19" i="120"/>
  <c r="J19" s="1"/>
  <c r="J26" s="1"/>
  <c r="C15" i="125"/>
  <c r="X26" i="120" l="1"/>
  <c r="AZ22"/>
  <c r="AZ21"/>
  <c r="AZ23"/>
  <c r="AZ20"/>
  <c r="B22" i="125"/>
  <c r="A22"/>
  <c r="B21"/>
  <c r="A21"/>
  <c r="T24"/>
  <c r="M23"/>
  <c r="M24"/>
  <c r="H18" i="115"/>
  <c r="H15" s="1"/>
  <c r="I18"/>
  <c r="I15" s="1"/>
  <c r="J18"/>
  <c r="J15" s="1"/>
  <c r="L18"/>
  <c r="L15" s="1"/>
  <c r="E14"/>
  <c r="D14"/>
  <c r="C14"/>
  <c r="E22"/>
  <c r="D22"/>
  <c r="E21"/>
  <c r="D21"/>
  <c r="E20"/>
  <c r="D20"/>
  <c r="E19"/>
  <c r="D19"/>
  <c r="E12"/>
  <c r="D12"/>
  <c r="C12"/>
  <c r="A21"/>
  <c r="B21"/>
  <c r="B22"/>
  <c r="C19"/>
  <c r="C20"/>
  <c r="C21"/>
  <c r="C22"/>
  <c r="C14" i="158" l="1"/>
  <c r="C14" i="157"/>
  <c r="C14" i="151"/>
  <c r="C14" i="155"/>
  <c r="C16" i="151"/>
  <c r="C16" i="157"/>
  <c r="C16" i="158"/>
  <c r="C16" i="155"/>
  <c r="AZ19" i="120"/>
  <c r="AZ26" s="1"/>
  <c r="C21" i="125"/>
  <c r="F23"/>
  <c r="D23"/>
  <c r="C23"/>
  <c r="C22"/>
  <c r="B24"/>
  <c r="D24"/>
  <c r="B23"/>
  <c r="A23"/>
  <c r="A24"/>
  <c r="F24"/>
  <c r="AO24" s="1"/>
  <c r="T23"/>
  <c r="C16"/>
  <c r="C24"/>
  <c r="AO23" l="1"/>
  <c r="E14" l="1"/>
  <c r="G25" i="152" l="1"/>
  <c r="D25"/>
  <c r="D24" s="1"/>
  <c r="C25"/>
  <c r="C24" s="1"/>
  <c r="O13" i="115"/>
  <c r="N13"/>
  <c r="L13"/>
  <c r="J13"/>
  <c r="I13"/>
  <c r="H13"/>
  <c r="AL15" i="12"/>
  <c r="AK15"/>
  <c r="W15"/>
  <c r="V15"/>
  <c r="T15"/>
  <c r="T14" s="1"/>
  <c r="S14"/>
  <c r="R15"/>
  <c r="Q15"/>
  <c r="P15"/>
  <c r="O15"/>
  <c r="O14" s="1"/>
  <c r="N14"/>
  <c r="M15"/>
  <c r="L15"/>
  <c r="K15"/>
  <c r="G24" i="152" l="1"/>
  <c r="G20" i="125"/>
  <c r="G27" s="1"/>
  <c r="H20"/>
  <c r="H27" s="1"/>
  <c r="I20"/>
  <c r="I27" s="1"/>
  <c r="J20"/>
  <c r="J27" s="1"/>
  <c r="K20"/>
  <c r="K27" s="1"/>
  <c r="L20"/>
  <c r="L27" s="1"/>
  <c r="N20"/>
  <c r="N27" s="1"/>
  <c r="O20"/>
  <c r="O27" s="1"/>
  <c r="P20"/>
  <c r="P27" s="1"/>
  <c r="Q20"/>
  <c r="Q27" s="1"/>
  <c r="R20"/>
  <c r="R27" s="1"/>
  <c r="S20"/>
  <c r="U20"/>
  <c r="U27" s="1"/>
  <c r="V20"/>
  <c r="V27" s="1"/>
  <c r="W20"/>
  <c r="W27" s="1"/>
  <c r="X20"/>
  <c r="X27" s="1"/>
  <c r="Y20"/>
  <c r="Y27" s="1"/>
  <c r="AN20"/>
  <c r="AP20"/>
  <c r="AP27" s="1"/>
  <c r="AQ20"/>
  <c r="AQ27" s="1"/>
  <c r="AR20"/>
  <c r="AR27" s="1"/>
  <c r="AS20"/>
  <c r="AS27" s="1"/>
  <c r="AT20"/>
  <c r="AT27" s="1"/>
  <c r="M16"/>
  <c r="F16"/>
  <c r="D16"/>
  <c r="D15" s="1"/>
  <c r="AN27" l="1"/>
  <c r="AN14"/>
  <c r="S27"/>
  <c r="S14"/>
  <c r="AO16"/>
  <c r="F15"/>
  <c r="M15"/>
  <c r="G27" i="12"/>
  <c r="H27"/>
  <c r="AL20"/>
  <c r="AK20"/>
  <c r="W20"/>
  <c r="V20"/>
  <c r="R20"/>
  <c r="Q20"/>
  <c r="M20"/>
  <c r="L20"/>
  <c r="H12" i="115"/>
  <c r="I12"/>
  <c r="J12"/>
  <c r="L12"/>
  <c r="W14" i="12" l="1"/>
  <c r="W17"/>
  <c r="M14"/>
  <c r="M17"/>
  <c r="AK14"/>
  <c r="AK17"/>
  <c r="L17"/>
  <c r="L14"/>
  <c r="R14"/>
  <c r="R17"/>
  <c r="AL14"/>
  <c r="AL17"/>
  <c r="Q14"/>
  <c r="Q17"/>
  <c r="V14"/>
  <c r="V17"/>
  <c r="AL27"/>
  <c r="R27"/>
  <c r="L27"/>
  <c r="AK27"/>
  <c r="V27"/>
  <c r="W27"/>
  <c r="M27"/>
  <c r="Q27"/>
  <c r="A5" i="115"/>
  <c r="A6" i="158" l="1"/>
  <c r="A6" i="157"/>
  <c r="A6" i="151"/>
  <c r="A6" i="155"/>
  <c r="F21" i="125"/>
  <c r="M13" i="115"/>
  <c r="T15" i="125"/>
  <c r="AO15"/>
  <c r="P21" i="12"/>
  <c r="AM15"/>
  <c r="AN15"/>
  <c r="U15"/>
  <c r="X20"/>
  <c r="Y20"/>
  <c r="Y27" s="1"/>
  <c r="E30" i="152" s="1"/>
  <c r="A5" i="125"/>
  <c r="A5" i="120" s="1"/>
  <c r="A5" i="152" s="1"/>
  <c r="U21" i="12"/>
  <c r="U20" s="1"/>
  <c r="U27" s="1"/>
  <c r="X14" l="1"/>
  <c r="X27"/>
  <c r="U14"/>
  <c r="Y14"/>
  <c r="P20"/>
  <c r="D21" i="125"/>
  <c r="T22"/>
  <c r="P18" i="115"/>
  <c r="P12" s="1"/>
  <c r="M22" i="125"/>
  <c r="O18" i="115"/>
  <c r="O12" s="1"/>
  <c r="T21" i="125"/>
  <c r="F13" i="115"/>
  <c r="AJ21" i="12"/>
  <c r="M21" i="125"/>
  <c r="K21" i="12"/>
  <c r="I21" s="1"/>
  <c r="K19" i="115" s="1"/>
  <c r="G19" s="1"/>
  <c r="P25" l="1"/>
  <c r="E18" i="152"/>
  <c r="E17" s="1"/>
  <c r="E16" s="1"/>
  <c r="E15" s="1"/>
  <c r="E14" s="1"/>
  <c r="P14" i="12"/>
  <c r="P27"/>
  <c r="O25" i="115"/>
  <c r="S25" s="1"/>
  <c r="AO21" i="125"/>
  <c r="D17" i="152"/>
  <c r="D16" s="1"/>
  <c r="M20" i="125"/>
  <c r="M14" s="1"/>
  <c r="C17" i="152"/>
  <c r="C16" s="1"/>
  <c r="C15" s="1"/>
  <c r="T20" i="125"/>
  <c r="T14" s="1"/>
  <c r="K13" i="115"/>
  <c r="G14"/>
  <c r="G13" s="1"/>
  <c r="D15" i="152" l="1"/>
  <c r="D14" s="1"/>
  <c r="T27" i="125"/>
  <c r="M27"/>
  <c r="N18" i="115" l="1"/>
  <c r="N12" s="1"/>
  <c r="K20" i="12" l="1"/>
  <c r="F22" i="125"/>
  <c r="AO22" s="1"/>
  <c r="D22"/>
  <c r="D20" s="1"/>
  <c r="AM20" i="12"/>
  <c r="AN20"/>
  <c r="D14" i="125" l="1"/>
  <c r="D27"/>
  <c r="AN14" i="12"/>
  <c r="AN27"/>
  <c r="AM14"/>
  <c r="AM27"/>
  <c r="K14"/>
  <c r="K27"/>
  <c r="G30" i="152"/>
  <c r="C14"/>
  <c r="S18" i="115"/>
  <c r="S12" s="1"/>
  <c r="G18"/>
  <c r="G12" s="1"/>
  <c r="K18"/>
  <c r="K12" s="1"/>
  <c r="F18"/>
  <c r="F20" i="125"/>
  <c r="F14" s="1"/>
  <c r="AO20"/>
  <c r="AJ20" i="12"/>
  <c r="AO14" i="125" l="1"/>
  <c r="AO27"/>
  <c r="AJ14" i="12"/>
  <c r="AJ27"/>
  <c r="G18" i="152"/>
  <c r="F12" i="115"/>
  <c r="F27" i="125"/>
  <c r="G17" i="152" l="1"/>
  <c r="G16" s="1"/>
  <c r="G15" s="1"/>
  <c r="G14" s="1"/>
  <c r="J15" i="12"/>
  <c r="I15" l="1"/>
  <c r="AZ15" i="120" l="1"/>
  <c r="F20" i="12" l="1"/>
  <c r="F14" l="1"/>
  <c r="F17"/>
  <c r="J21"/>
  <c r="I20"/>
  <c r="F27"/>
  <c r="F25" i="115" s="1"/>
  <c r="I14" i="12" l="1"/>
  <c r="I27"/>
  <c r="J20"/>
  <c r="J27" s="1"/>
  <c r="M25" i="115" s="1"/>
  <c r="M19"/>
  <c r="M18" s="1"/>
  <c r="M12" s="1"/>
  <c r="K25"/>
  <c r="G25" s="1"/>
  <c r="J14" i="12" l="1"/>
  <c r="B16" i="155"/>
  <c r="B16" i="158"/>
  <c r="B16" i="157"/>
  <c r="B16" i="151"/>
  <c r="B16" i="125"/>
  <c r="B16" i="12"/>
  <c r="B15" i="120" s="1"/>
</calcChain>
</file>

<file path=xl/sharedStrings.xml><?xml version="1.0" encoding="utf-8"?>
<sst xmlns="http://schemas.openxmlformats.org/spreadsheetml/2006/main" count="651" uniqueCount="279">
  <si>
    <t>Идентифика-тор инвестицион-ного проекта</t>
  </si>
  <si>
    <t>месяц и год составления сметной документации</t>
  </si>
  <si>
    <t>в ценах, сложившихся ко времени составления сметной документации, млн рублей (с НДС)</t>
  </si>
  <si>
    <t>в базисном уровне цен</t>
  </si>
  <si>
    <t>Всего, в т.ч.:</t>
  </si>
  <si>
    <t>Полная сметная стоимость инвестиционного проекта в соответствии с утвержденной проектной документацией</t>
  </si>
  <si>
    <t>План</t>
  </si>
  <si>
    <t>в прогнозных ценах соответствующих лет</t>
  </si>
  <si>
    <t>млн рублей (без НДС)</t>
  </si>
  <si>
    <t>федерального бюджета</t>
  </si>
  <si>
    <t>иных источников финансирования</t>
  </si>
  <si>
    <t>Общий объем финансирования, в том числе за счет:</t>
  </si>
  <si>
    <t>проектно-изыскательские работы</t>
  </si>
  <si>
    <t>строительные работы, реконструкция, монтаж оборудования</t>
  </si>
  <si>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</si>
  <si>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</si>
  <si>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Финансирование капитальных вложений в прогнозных ценах соответствующих лет, млн рублей (с НДС)</t>
  </si>
  <si>
    <t xml:space="preserve">Остаток финансирования капитальных вложений в прогнозных ценах соответствующих лет, 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</si>
  <si>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</si>
  <si>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</si>
  <si>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</si>
  <si>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</si>
  <si>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основные средства</t>
  </si>
  <si>
    <t>нематериальные активы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</si>
  <si>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</si>
  <si>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</si>
  <si>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Характеристики объекта электроэнергетики (объекта инвестиционной деятельности)</t>
  </si>
  <si>
    <t>5.1</t>
  </si>
  <si>
    <t>6</t>
  </si>
  <si>
    <t>4.1.1</t>
  </si>
  <si>
    <t>4.1.2</t>
  </si>
  <si>
    <t>4.1.3</t>
  </si>
  <si>
    <t>4.1.4</t>
  </si>
  <si>
    <t>4.1.5</t>
  </si>
  <si>
    <t>4.1.6</t>
  </si>
  <si>
    <t>7.1</t>
  </si>
  <si>
    <t>оборудование</t>
  </si>
  <si>
    <t>прочие затраты</t>
  </si>
  <si>
    <t>9.1</t>
  </si>
  <si>
    <t>9.2</t>
  </si>
  <si>
    <t>9.4</t>
  </si>
  <si>
    <t>10.1</t>
  </si>
  <si>
    <t>Факт 
(Предложение по корректировке утвержденного плана)</t>
  </si>
  <si>
    <t>Номер группы инвести-ционных проектов</t>
  </si>
  <si>
    <t>Год начала  реализации инвестиционного проекта</t>
  </si>
  <si>
    <t>Год окончания реализации инвестиционного проекта</t>
  </si>
  <si>
    <t>Год окончания реализации инвестицион-ного проекта</t>
  </si>
  <si>
    <t>4.1.7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</si>
  <si>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</si>
  <si>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</si>
  <si>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t>5.1.1</t>
  </si>
  <si>
    <t>5.1.2</t>
  </si>
  <si>
    <t>5.1.3</t>
  </si>
  <si>
    <t>5.1.4</t>
  </si>
  <si>
    <t>5.1.5</t>
  </si>
  <si>
    <t>5.1.6</t>
  </si>
  <si>
    <t>5.1.7</t>
  </si>
  <si>
    <t>5.2.1</t>
  </si>
  <si>
    <t>5.2.2</t>
  </si>
  <si>
    <t>5.2.3</t>
  </si>
  <si>
    <t>5.2.4</t>
  </si>
  <si>
    <t>5.2.5</t>
  </si>
  <si>
    <t>5.2.6</t>
  </si>
  <si>
    <t>5.2.7</t>
  </si>
  <si>
    <t>5.3.1</t>
  </si>
  <si>
    <t>5.3.2</t>
  </si>
  <si>
    <t>5.3.3</t>
  </si>
  <si>
    <t>5.3.4</t>
  </si>
  <si>
    <t>5.3.5</t>
  </si>
  <si>
    <t>5.3.6</t>
  </si>
  <si>
    <t>6.1.1</t>
  </si>
  <si>
    <t>6.1.2</t>
  </si>
  <si>
    <t>6.1.3</t>
  </si>
  <si>
    <t>6.1.4</t>
  </si>
  <si>
    <t>6.1.5</t>
  </si>
  <si>
    <t>6.1.6</t>
  </si>
  <si>
    <t>6.1.7</t>
  </si>
  <si>
    <t>Первоначальная стоимость принимаемых к учету основных средств и нематериальных активов, млн рублей (без НДС)</t>
  </si>
  <si>
    <t>Принятие основных средств и нематериальных активов к бухгалтерскому учету</t>
  </si>
  <si>
    <t>Ввод объектов инвестиционной деятельности (мощностей) в эксплуатацию</t>
  </si>
  <si>
    <t xml:space="preserve">План </t>
  </si>
  <si>
    <t>в базисном уровне цен, млн рублей 
(с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</si>
  <si>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</si>
  <si>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Освоение капитальных вложений в прогнозных ценах соответствующих лет, млн рублей  (без НДС)</t>
  </si>
  <si>
    <t>средств, полученных от оказания услуг, реализации товаров по регулируемым государством ценам (тарифам)</t>
  </si>
  <si>
    <t>Идентификатор инвестицион-ного проекта</t>
  </si>
  <si>
    <t>бюджетов субъектов Российской Федерации и муниципальных образований</t>
  </si>
  <si>
    <t>Утвержденный план</t>
  </si>
  <si>
    <t>Плановые показатели реализации инвестиционной программы</t>
  </si>
  <si>
    <t>Раздел 2. Ввод объектов инвестиционной деятельности (мощностей) в эксплуатацию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</si>
  <si>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</si>
  <si>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</si>
  <si>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Раздел 2. План освоения капитальных вложений по инвестиционным проектам</t>
  </si>
  <si>
    <t>полное наименование субъекта электроэнергетики</t>
  </si>
  <si>
    <t>Раздел 3. Цели реализации инвестиционных проектов сетевой организации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</si>
  <si>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</si>
  <si>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Итого
(план)</t>
  </si>
  <si>
    <t xml:space="preserve">  Наименование инвестиционного проекта (наименование группы инвестиционных проектов)</t>
  </si>
  <si>
    <t>Итого</t>
  </si>
  <si>
    <t>№ п/п</t>
  </si>
  <si>
    <t>Показатель</t>
  </si>
  <si>
    <t>I</t>
  </si>
  <si>
    <t>1.1</t>
  </si>
  <si>
    <t>1.1.1</t>
  </si>
  <si>
    <t>1.1.2</t>
  </si>
  <si>
    <t>1.1.3</t>
  </si>
  <si>
    <t>1.1.4</t>
  </si>
  <si>
    <t>1.2</t>
  </si>
  <si>
    <t>II</t>
  </si>
  <si>
    <t>2.1</t>
  </si>
  <si>
    <t>2.2</t>
  </si>
  <si>
    <t>2.3</t>
  </si>
  <si>
    <t>2.4</t>
  </si>
  <si>
    <t>2.5</t>
  </si>
  <si>
    <t>2.6</t>
  </si>
  <si>
    <t>2.7</t>
  </si>
  <si>
    <t>Источники финансирования инвестиционной программы всего (I+II), в том числе:</t>
  </si>
  <si>
    <t>Прибыль, направляемая на инвестиции, в том числе:</t>
  </si>
  <si>
    <t>1.1.1.1</t>
  </si>
  <si>
    <t>1.1.3.1</t>
  </si>
  <si>
    <t>1.1.3.2</t>
  </si>
  <si>
    <t>1.2.1</t>
  </si>
  <si>
    <t>1.2.1.1</t>
  </si>
  <si>
    <t>1.2.2</t>
  </si>
  <si>
    <t>прочая амортизация</t>
  </si>
  <si>
    <t>1.2.3</t>
  </si>
  <si>
    <t>1.2.3.1</t>
  </si>
  <si>
    <t>1.3</t>
  </si>
  <si>
    <t>1.4</t>
  </si>
  <si>
    <t xml:space="preserve">Прочие собственные средства всего, в том числе: </t>
  </si>
  <si>
    <t>1.4.1</t>
  </si>
  <si>
    <t>Кредиты</t>
  </si>
  <si>
    <t>Облигационные займы</t>
  </si>
  <si>
    <t>Векселя</t>
  </si>
  <si>
    <t>Займы организаций</t>
  </si>
  <si>
    <t>2.5.1</t>
  </si>
  <si>
    <t>2.5.2</t>
  </si>
  <si>
    <t>Использование лизинга</t>
  </si>
  <si>
    <t>Прочие привлеченные средства</t>
  </si>
  <si>
    <t xml:space="preserve">Итого </t>
  </si>
  <si>
    <t>млн рублей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</si>
  <si>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</si>
  <si>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</si>
  <si>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</si>
  <si>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</si>
  <si>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</si>
  <si>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</si>
  <si>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</si>
  <si>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</si>
  <si>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</si>
  <si>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</si>
  <si>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</si>
  <si>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</si>
  <si>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</si>
  <si>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</si>
  <si>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</si>
  <si>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14.1</t>
  </si>
  <si>
    <t>14.3</t>
  </si>
  <si>
    <t>14.2</t>
  </si>
  <si>
    <t>5.3.7</t>
  </si>
  <si>
    <t>прибыль от продажи электрической энергии (мощности) по нерегулируемым ценам</t>
  </si>
  <si>
    <t>недоиспользованная амортизация прошлых лет всего, в том числе:</t>
  </si>
  <si>
    <t>Возврат налога на добавленную стоимость</t>
  </si>
  <si>
    <t>2.5.1.1</t>
  </si>
  <si>
    <t>2.5.2.1</t>
  </si>
  <si>
    <t>3.2</t>
  </si>
  <si>
    <t>3.3</t>
  </si>
  <si>
    <t>4</t>
  </si>
  <si>
    <t xml:space="preserve">инвестиционная составляющая в тарифах, в том числе: </t>
  </si>
  <si>
    <t>от технологического присоединения объектов по производству электрической энергии</t>
  </si>
  <si>
    <t>от технологического присоединения потребителей электрической энергии</t>
  </si>
  <si>
    <t>прочая прибыль</t>
  </si>
  <si>
    <t>амортизация, учтенная в тарифах, всего, в том числе:</t>
  </si>
  <si>
    <t>средства дополнительной эмиссии акций</t>
  </si>
  <si>
    <t>Привлеченные средства, всего, в том числе:</t>
  </si>
  <si>
    <t>Собственные средства всего, в том числе:</t>
  </si>
  <si>
    <t>Амортизация основных средств всего, в том числе:</t>
  </si>
  <si>
    <r>
      <t>Раздел 3. Источники финансирования инвестиционной программы</t>
    </r>
    <r>
      <rPr>
        <b/>
        <vertAlign val="superscript"/>
        <sz val="12"/>
        <rFont val="Times New Roman"/>
        <family val="1"/>
        <charset val="204"/>
      </rPr>
      <t>3)</t>
    </r>
  </si>
  <si>
    <t>Бюджетное финансирование, всего, в том числе:</t>
  </si>
  <si>
    <t>средства федерального бюджета, всего, в том числе:</t>
  </si>
  <si>
    <t>средства консолидированного бюджета субъекта Российской Федерации, всего, в том числе:</t>
  </si>
  <si>
    <t>прибыль от технологического присоединения, в том числе:</t>
  </si>
  <si>
    <t>средства федерального бюджета, недоиспользованные в прошлых периодах</t>
  </si>
  <si>
    <t>средства консолидированного бюджета субъекта Российской Федерации, недоиспользованные в прошлых периодах</t>
  </si>
  <si>
    <r>
      <t>МВ×А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</si>
  <si>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Мвар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</si>
  <si>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км ЛЭП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</si>
  <si>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МВт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</si>
  <si>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Другое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</si>
  <si>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t>Техническое перевооружение и реконструкция</t>
  </si>
  <si>
    <t>1.1.</t>
  </si>
  <si>
    <t>Энергосбережение и повышение энергетической эффективности</t>
  </si>
  <si>
    <t>1.1.1.</t>
  </si>
  <si>
    <t>Прочие направления</t>
  </si>
  <si>
    <t>Приобретение автотранспорта для межрайонных отделений и аппарата управления ПАО "ТНС энерго Ростов-на-Дону"</t>
  </si>
  <si>
    <t>ВСЕГО:</t>
  </si>
  <si>
    <t>Публичное акционерное общество «ТНС энерго Ростов-на-Дону»</t>
  </si>
  <si>
    <t>Всего по инвестиционной программе</t>
  </si>
  <si>
    <t>от реализации электрической энергии</t>
  </si>
  <si>
    <t>шт.</t>
  </si>
  <si>
    <r>
      <t>Раздел 3.</t>
    </r>
    <r>
      <rPr>
        <b/>
        <sz val="12"/>
        <rFont val="Times New Roman"/>
        <family val="1"/>
        <charset val="204"/>
      </rPr>
      <t xml:space="preserve"> План принятия основных средств и нематериальных активов к бухгалтерскому учету</t>
    </r>
  </si>
  <si>
    <t>Приобретение сетевого и серверного оборудования</t>
  </si>
  <si>
    <t>Приобретение печатной и оргтехники</t>
  </si>
  <si>
    <t>9.3</t>
  </si>
  <si>
    <t>9.5</t>
  </si>
  <si>
    <t>9.6</t>
  </si>
  <si>
    <t>9.7</t>
  </si>
  <si>
    <t>9.8</t>
  </si>
  <si>
    <t>Создание ИСУЭ (АСКУЭ)</t>
  </si>
  <si>
    <t>8.1</t>
  </si>
  <si>
    <t>год 2025</t>
  </si>
  <si>
    <t>Год 2025</t>
  </si>
  <si>
    <t xml:space="preserve"> на год 2025</t>
  </si>
  <si>
    <t>План  
2027 года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</si>
  <si>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</si>
  <si>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</si>
  <si>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</si>
  <si>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</si>
  <si>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</si>
  <si>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</si>
  <si>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</si>
  <si>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</si>
  <si>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</si>
  <si>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</si>
  <si>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год 2026</t>
  </si>
  <si>
    <t>год 2027</t>
  </si>
  <si>
    <t xml:space="preserve"> на год 2026</t>
  </si>
  <si>
    <t xml:space="preserve"> на год 2027</t>
  </si>
  <si>
    <t>Год 2026</t>
  </si>
  <si>
    <t>Год 2027</t>
  </si>
  <si>
    <t>Установка электронных очередей</t>
  </si>
  <si>
    <t>Приложение</t>
  </si>
  <si>
    <t xml:space="preserve">к постановлению Региональной службы по тарифам </t>
  </si>
  <si>
    <t>МВ×А</t>
  </si>
  <si>
    <t>Мвар</t>
  </si>
  <si>
    <t>км ВЛ
 1-цеп</t>
  </si>
  <si>
    <t>км ВЛ
 2-цеп</t>
  </si>
  <si>
    <t>км КЛ</t>
  </si>
  <si>
    <t>МВт</t>
  </si>
  <si>
    <t>План 
2025 года</t>
  </si>
  <si>
    <r>
      <t>План</t>
    </r>
    <r>
      <rPr>
        <vertAlign val="superscript"/>
        <sz val="12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 xml:space="preserve">
2026 года</t>
    </r>
  </si>
  <si>
    <t>План  
2028 года</t>
  </si>
  <si>
    <t>План  
2029 года</t>
  </si>
  <si>
    <t>План 
на 01.01.2025</t>
  </si>
  <si>
    <t>год 2028</t>
  </si>
  <si>
    <t>год 2029</t>
  </si>
  <si>
    <t xml:space="preserve"> на год 2028</t>
  </si>
  <si>
    <t>Год 2028</t>
  </si>
  <si>
    <t>Год 2029</t>
  </si>
  <si>
    <t>O_1</t>
  </si>
  <si>
    <t>1.2.</t>
  </si>
  <si>
    <t>1.2.1.</t>
  </si>
  <si>
    <t>1.2.2.</t>
  </si>
  <si>
    <t>Модернизация, техническое перевооружение информационно-вычислительных систем</t>
  </si>
  <si>
    <t>Модернизация программно-расчётного комплекса энергосбытовой деятельности (РБСИК)</t>
  </si>
  <si>
    <t>O_9</t>
  </si>
  <si>
    <t>Серверное оборудование/СХД и доп.
Оборудование (РБСИК)</t>
  </si>
  <si>
    <t>O_8</t>
  </si>
  <si>
    <t>1.3.</t>
  </si>
  <si>
    <t>1.3.1.</t>
  </si>
  <si>
    <t>1.3.2.</t>
  </si>
  <si>
    <t>1.3.3.</t>
  </si>
  <si>
    <t>1.3.4.</t>
  </si>
  <si>
    <t>1.3.5.</t>
  </si>
  <si>
    <t>1.3.6.</t>
  </si>
  <si>
    <t>Приобретение автотранспорта</t>
  </si>
  <si>
    <t>O_2</t>
  </si>
  <si>
    <t>Обеспечение сетевой безопасности объектов Общества</t>
  </si>
  <si>
    <t>O_3</t>
  </si>
  <si>
    <t>O_4</t>
  </si>
  <si>
    <t>O_5</t>
  </si>
  <si>
    <t>O_6</t>
  </si>
  <si>
    <t>Обеспечение охранно-пожарной безопасности объектов Общества</t>
  </si>
  <si>
    <t>O_7</t>
  </si>
  <si>
    <t>Инвестиции, связанные с деятельностью, не относящейся к сфере электроэнергетики</t>
  </si>
  <si>
    <t>План 
на 01.01.2025 года</t>
  </si>
  <si>
    <t>Установка электронных очередей, шт.</t>
  </si>
  <si>
    <t>Приобретение коммутаторов, шт.</t>
  </si>
  <si>
    <t>Ростовской области от 18.11.2025 № 175</t>
  </si>
</sst>
</file>

<file path=xl/styles.xml><?xml version="1.0" encoding="utf-8"?>
<styleSheet xmlns="http://schemas.openxmlformats.org/spreadsheetml/2006/main">
  <numFmts count="10"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_-* #,##0.000_р_._-;\-* #,##0.000_р_._-;_-* &quot;-&quot;??_р_._-;_-@_-"/>
    <numFmt numFmtId="168" formatCode="0.000000"/>
    <numFmt numFmtId="169" formatCode="0E+00"/>
    <numFmt numFmtId="170" formatCode="#,##0.000"/>
    <numFmt numFmtId="171" formatCode="_-* #,##0.000\ _₽_-;\-* #,##0.000\ _₽_-;_-* &quot;-&quot;???\ _₽_-;_-@_-"/>
    <numFmt numFmtId="172" formatCode="_-* #,##0.000\ _₽_-;\-* #,##0.000\ _₽_-;_-* &quot;-&quot;??\ _₽_-;_-@_-"/>
    <numFmt numFmtId="173" formatCode="0.0000000"/>
  </numFmts>
  <fonts count="63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indexed="62"/>
      <name val="Arial Cyr"/>
      <family val="2"/>
      <charset val="204"/>
    </font>
    <font>
      <sz val="10"/>
      <name val="Arial Cyr"/>
      <family val="2"/>
      <charset val="204"/>
    </font>
    <font>
      <sz val="10"/>
      <name val="Arial Narrow"/>
      <family val="2"/>
      <charset val="204"/>
    </font>
    <font>
      <sz val="10"/>
      <name val="Times New Roman CYR"/>
      <charset val="204"/>
    </font>
    <font>
      <sz val="10"/>
      <name val="Times New Roman CYR"/>
    </font>
    <font>
      <sz val="12"/>
      <name val="Times New Roman CYR"/>
    </font>
    <font>
      <vertAlign val="superscript"/>
      <sz val="12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5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33" fillId="0" borderId="0"/>
    <xf numFmtId="0" fontId="13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4" fillId="0" borderId="0"/>
    <xf numFmtId="0" fontId="13" fillId="0" borderId="0"/>
    <xf numFmtId="0" fontId="12" fillId="0" borderId="0"/>
    <xf numFmtId="0" fontId="39" fillId="0" borderId="0"/>
    <xf numFmtId="0" fontId="39" fillId="0" borderId="0"/>
    <xf numFmtId="164" fontId="12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0" fontId="1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48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8" fillId="0" borderId="0"/>
    <xf numFmtId="0" fontId="13" fillId="0" borderId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/>
    <xf numFmtId="0" fontId="7" fillId="0" borderId="0"/>
    <xf numFmtId="0" fontId="33" fillId="0" borderId="0"/>
    <xf numFmtId="0" fontId="6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3" fillId="0" borderId="0"/>
    <xf numFmtId="0" fontId="2" fillId="0" borderId="0"/>
    <xf numFmtId="0" fontId="39" fillId="0" borderId="0"/>
    <xf numFmtId="9" fontId="54" fillId="0" borderId="0" applyFill="0" applyBorder="0" applyAlignment="0" applyProtection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56" fillId="0" borderId="0" applyFont="0" applyFill="0" applyBorder="0" applyAlignment="0" applyProtection="0"/>
    <xf numFmtId="166" fontId="4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13" fillId="0" borderId="0" xfId="0" applyFont="1"/>
    <xf numFmtId="0" fontId="13" fillId="0" borderId="0" xfId="0" applyFont="1" applyFill="1"/>
    <xf numFmtId="0" fontId="14" fillId="0" borderId="0" xfId="46" applyFont="1" applyFill="1" applyBorder="1" applyAlignment="1"/>
    <xf numFmtId="0" fontId="35" fillId="0" borderId="0" xfId="45" applyFont="1" applyFill="1" applyBorder="1" applyAlignment="1">
      <alignment vertical="center"/>
    </xf>
    <xf numFmtId="0" fontId="40" fillId="0" borderId="0" xfId="37" applyFont="1" applyAlignment="1">
      <alignment horizontal="right"/>
    </xf>
    <xf numFmtId="0" fontId="13" fillId="0" borderId="0" xfId="0" applyFont="1" applyFill="1" applyBorder="1" applyAlignment="1">
      <alignment horizontal="center" vertical="center" textRotation="90" wrapText="1"/>
    </xf>
    <xf numFmtId="0" fontId="45" fillId="0" borderId="0" xfId="55" applyFont="1" applyAlignment="1">
      <alignment vertical="center"/>
    </xf>
    <xf numFmtId="0" fontId="46" fillId="0" borderId="0" xfId="55" applyFont="1"/>
    <xf numFmtId="0" fontId="37" fillId="0" borderId="10" xfId="55" applyFont="1" applyBorder="1" applyAlignment="1">
      <alignment horizontal="center"/>
    </xf>
    <xf numFmtId="0" fontId="47" fillId="0" borderId="10" xfId="55" applyFont="1" applyFill="1" applyBorder="1" applyAlignment="1">
      <alignment horizontal="center"/>
    </xf>
    <xf numFmtId="0" fontId="45" fillId="0" borderId="0" xfId="55" applyFont="1" applyBorder="1"/>
    <xf numFmtId="0" fontId="43" fillId="0" borderId="0" xfId="0" applyFont="1" applyFill="1" applyAlignment="1"/>
    <xf numFmtId="0" fontId="45" fillId="0" borderId="10" xfId="55" applyFont="1" applyBorder="1" applyAlignment="1">
      <alignment horizontal="center" vertical="center" textRotation="90" wrapText="1"/>
    </xf>
    <xf numFmtId="0" fontId="37" fillId="0" borderId="10" xfId="55" applyFont="1" applyBorder="1" applyAlignment="1">
      <alignment horizontal="center" vertical="center"/>
    </xf>
    <xf numFmtId="0" fontId="40" fillId="0" borderId="0" xfId="0" applyFont="1" applyFill="1" applyAlignment="1"/>
    <xf numFmtId="0" fontId="36" fillId="0" borderId="0" xfId="45" applyFont="1" applyFill="1" applyBorder="1" applyAlignment="1">
      <alignment horizontal="center" vertical="center" textRotation="90" wrapText="1"/>
    </xf>
    <xf numFmtId="0" fontId="13" fillId="0" borderId="10" xfId="37" applyFont="1" applyFill="1" applyBorder="1" applyAlignment="1">
      <alignment horizontal="center" vertical="center" textRotation="90" wrapText="1"/>
    </xf>
    <xf numFmtId="0" fontId="36" fillId="0" borderId="10" xfId="45" applyFont="1" applyFill="1" applyBorder="1" applyAlignment="1">
      <alignment horizontal="center" vertical="center" textRotation="90" wrapText="1"/>
    </xf>
    <xf numFmtId="49" fontId="37" fillId="0" borderId="10" xfId="55" applyNumberFormat="1" applyFont="1" applyBorder="1" applyAlignment="1">
      <alignment horizontal="center"/>
    </xf>
    <xf numFmtId="0" fontId="13" fillId="0" borderId="0" xfId="0" applyFont="1" applyFill="1"/>
    <xf numFmtId="0" fontId="42" fillId="0" borderId="0" xfId="55" applyFont="1" applyAlignment="1">
      <alignment vertical="center"/>
    </xf>
    <xf numFmtId="0" fontId="37" fillId="0" borderId="0" xfId="55" applyFont="1" applyAlignment="1">
      <alignment vertical="top"/>
    </xf>
    <xf numFmtId="0" fontId="13" fillId="0" borderId="0" xfId="0" applyFont="1" applyFill="1" applyBorder="1" applyAlignment="1"/>
    <xf numFmtId="49" fontId="13" fillId="0" borderId="10" xfId="0" applyNumberFormat="1" applyFont="1" applyFill="1" applyBorder="1" applyAlignment="1">
      <alignment horizontal="center" vertical="center" wrapText="1"/>
    </xf>
    <xf numFmtId="49" fontId="36" fillId="0" borderId="10" xfId="45" applyNumberFormat="1" applyFont="1" applyFill="1" applyBorder="1" applyAlignment="1">
      <alignment horizontal="center" vertical="center"/>
    </xf>
    <xf numFmtId="0" fontId="13" fillId="0" borderId="0" xfId="0" applyFont="1"/>
    <xf numFmtId="0" fontId="40" fillId="0" borderId="0" xfId="0" applyFont="1" applyFill="1" applyBorder="1" applyAlignment="1">
      <alignment horizontal="center" vertical="center"/>
    </xf>
    <xf numFmtId="0" fontId="13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textRotation="90" wrapText="1"/>
    </xf>
    <xf numFmtId="0" fontId="13" fillId="0" borderId="13" xfId="0" applyFont="1" applyFill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wrapText="1"/>
    </xf>
    <xf numFmtId="0" fontId="13" fillId="0" borderId="13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36" fillId="0" borderId="0" xfId="45" applyFont="1" applyFill="1" applyBorder="1" applyAlignment="1">
      <alignment horizontal="center" vertical="center" wrapText="1"/>
    </xf>
    <xf numFmtId="0" fontId="36" fillId="0" borderId="0" xfId="45" applyFont="1" applyFill="1" applyBorder="1" applyAlignment="1">
      <alignment horizontal="center" vertical="center"/>
    </xf>
    <xf numFmtId="49" fontId="51" fillId="24" borderId="0" xfId="57" applyNumberFormat="1" applyFont="1" applyFill="1" applyAlignment="1">
      <alignment horizontal="center" vertical="center"/>
    </xf>
    <xf numFmtId="0" fontId="13" fillId="24" borderId="0" xfId="57" applyFont="1" applyFill="1" applyAlignment="1">
      <alignment wrapText="1"/>
    </xf>
    <xf numFmtId="0" fontId="13" fillId="24" borderId="0" xfId="57" applyFont="1" applyFill="1"/>
    <xf numFmtId="0" fontId="53" fillId="24" borderId="0" xfId="58" applyFont="1" applyFill="1" applyAlignment="1">
      <alignment vertical="center" wrapText="1"/>
    </xf>
    <xf numFmtId="0" fontId="41" fillId="24" borderId="0" xfId="272" applyFont="1" applyFill="1" applyAlignment="1">
      <alignment horizontal="justify"/>
    </xf>
    <xf numFmtId="0" fontId="35" fillId="0" borderId="0" xfId="44" applyFont="1" applyFill="1" applyBorder="1" applyAlignment="1"/>
    <xf numFmtId="0" fontId="14" fillId="0" borderId="0" xfId="0" applyFont="1" applyAlignment="1">
      <alignment wrapText="1"/>
    </xf>
    <xf numFmtId="0" fontId="51" fillId="24" borderId="10" xfId="57" applyFont="1" applyFill="1" applyBorder="1" applyAlignment="1">
      <alignment horizontal="center" vertical="center" wrapText="1"/>
    </xf>
    <xf numFmtId="0" fontId="40" fillId="0" borderId="0" xfId="37" applyFont="1" applyFill="1" applyAlignment="1">
      <alignment horizontal="right"/>
    </xf>
    <xf numFmtId="0" fontId="42" fillId="0" borderId="0" xfId="55" applyFont="1" applyFill="1" applyAlignment="1">
      <alignment vertical="center"/>
    </xf>
    <xf numFmtId="0" fontId="37" fillId="0" borderId="0" xfId="55" applyFont="1" applyFill="1" applyAlignment="1">
      <alignment vertical="top"/>
    </xf>
    <xf numFmtId="0" fontId="37" fillId="0" borderId="10" xfId="55" applyNumberFormat="1" applyFont="1" applyFill="1" applyBorder="1" applyAlignment="1">
      <alignment horizontal="center" vertical="center"/>
    </xf>
    <xf numFmtId="49" fontId="37" fillId="0" borderId="10" xfId="55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3" fillId="0" borderId="0" xfId="46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36" fillId="0" borderId="0" xfId="45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textRotation="90" wrapText="1"/>
    </xf>
    <xf numFmtId="0" fontId="36" fillId="0" borderId="10" xfId="45" applyFont="1" applyFill="1" applyBorder="1" applyAlignment="1">
      <alignment horizontal="center" vertical="center" wrapText="1"/>
    </xf>
    <xf numFmtId="0" fontId="36" fillId="0" borderId="10" xfId="45" applyFont="1" applyFill="1" applyBorder="1" applyAlignment="1">
      <alignment horizontal="center" vertical="center"/>
    </xf>
    <xf numFmtId="0" fontId="13" fillId="0" borderId="10" xfId="0" applyFont="1" applyFill="1" applyBorder="1"/>
    <xf numFmtId="0" fontId="37" fillId="0" borderId="10" xfId="55" applyFont="1" applyFill="1" applyBorder="1" applyAlignment="1">
      <alignment horizontal="center" vertical="center" wrapText="1"/>
    </xf>
    <xf numFmtId="0" fontId="59" fillId="24" borderId="10" xfId="57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horizontal="left" vertical="center" wrapText="1" indent="1"/>
    </xf>
    <xf numFmtId="0" fontId="13" fillId="0" borderId="10" xfId="57" applyFont="1" applyFill="1" applyBorder="1" applyAlignment="1">
      <alignment horizontal="left" vertical="center" wrapText="1" indent="3"/>
    </xf>
    <xf numFmtId="0" fontId="13" fillId="0" borderId="10" xfId="57" applyFont="1" applyFill="1" applyBorder="1" applyAlignment="1">
      <alignment horizontal="left" vertical="center" wrapText="1" indent="5"/>
    </xf>
    <xf numFmtId="0" fontId="13" fillId="24" borderId="0" xfId="57" applyFont="1" applyFill="1" applyAlignment="1">
      <alignment horizontal="right"/>
    </xf>
    <xf numFmtId="0" fontId="13" fillId="24" borderId="10" xfId="57" applyFont="1" applyFill="1" applyBorder="1" applyAlignment="1">
      <alignment horizontal="center" vertical="center" wrapText="1"/>
    </xf>
    <xf numFmtId="49" fontId="57" fillId="24" borderId="10" xfId="57" applyNumberFormat="1" applyFont="1" applyFill="1" applyBorder="1" applyAlignment="1">
      <alignment horizontal="center" vertical="center"/>
    </xf>
    <xf numFmtId="0" fontId="57" fillId="24" borderId="10" xfId="57" applyFont="1" applyFill="1" applyBorder="1" applyAlignment="1">
      <alignment horizontal="center" vertical="center" wrapText="1"/>
    </xf>
    <xf numFmtId="49" fontId="51" fillId="0" borderId="1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textRotation="90" wrapText="1"/>
    </xf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0" xfId="0" applyFont="1" applyFill="1" applyBorder="1"/>
    <xf numFmtId="0" fontId="37" fillId="0" borderId="10" xfId="55" applyFont="1" applyFill="1" applyBorder="1" applyAlignment="1">
      <alignment horizontal="center" vertical="center" wrapText="1"/>
    </xf>
    <xf numFmtId="0" fontId="38" fillId="0" borderId="10" xfId="55" applyNumberFormat="1" applyFont="1" applyFill="1" applyBorder="1" applyAlignment="1">
      <alignment horizontal="center" vertical="center"/>
    </xf>
    <xf numFmtId="0" fontId="38" fillId="0" borderId="10" xfId="55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10" xfId="55" applyFont="1" applyFill="1" applyBorder="1" applyAlignment="1">
      <alignment horizontal="center"/>
    </xf>
    <xf numFmtId="0" fontId="13" fillId="0" borderId="10" xfId="55" applyFont="1" applyBorder="1" applyAlignment="1">
      <alignment horizontal="center"/>
    </xf>
    <xf numFmtId="0" fontId="13" fillId="0" borderId="0" xfId="0" applyFont="1" applyFill="1"/>
    <xf numFmtId="0" fontId="13" fillId="0" borderId="10" xfId="0" applyFont="1" applyFill="1" applyBorder="1" applyAlignment="1">
      <alignment horizontal="center" vertical="center" wrapText="1"/>
    </xf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37" fillId="0" borderId="0" xfId="55" applyFont="1"/>
    <xf numFmtId="0" fontId="37" fillId="0" borderId="10" xfId="55" applyFont="1" applyFill="1" applyBorder="1" applyAlignment="1">
      <alignment horizontal="center" vertical="center" wrapText="1"/>
    </xf>
    <xf numFmtId="167" fontId="13" fillId="0" borderId="10" xfId="57" applyNumberFormat="1" applyFont="1" applyFill="1" applyBorder="1" applyAlignment="1">
      <alignment horizontal="left" vertical="center" wrapText="1" indent="1"/>
    </xf>
    <xf numFmtId="0" fontId="37" fillId="24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43" fillId="0" borderId="0" xfId="0" applyFont="1" applyFill="1" applyAlignment="1">
      <alignment horizontal="center" vertical="center"/>
    </xf>
    <xf numFmtId="0" fontId="41" fillId="0" borderId="0" xfId="55" applyFont="1" applyFill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37" fillId="0" borderId="0" xfId="55" applyFont="1" applyFill="1" applyAlignment="1">
      <alignment horizontal="center" vertical="top"/>
    </xf>
    <xf numFmtId="0" fontId="4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textRotation="90" wrapText="1"/>
    </xf>
    <xf numFmtId="0" fontId="43" fillId="0" borderId="0" xfId="0" applyFont="1" applyFill="1" applyAlignment="1">
      <alignment horizontal="center"/>
    </xf>
    <xf numFmtId="0" fontId="45" fillId="0" borderId="0" xfId="55" applyFont="1"/>
    <xf numFmtId="0" fontId="13" fillId="0" borderId="10" xfId="0" applyFont="1" applyFill="1" applyBorder="1" applyAlignment="1">
      <alignment horizontal="center" vertical="center"/>
    </xf>
    <xf numFmtId="0" fontId="62" fillId="0" borderId="0" xfId="55" applyFont="1" applyFill="1" applyAlignment="1">
      <alignment horizontal="center" vertical="center"/>
    </xf>
    <xf numFmtId="0" fontId="37" fillId="0" borderId="0" xfId="55" applyFont="1" applyFill="1" applyAlignment="1">
      <alignment horizontal="center" vertical="top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0" xfId="0" applyFont="1" applyFill="1"/>
    <xf numFmtId="0" fontId="35" fillId="0" borderId="0" xfId="4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36" fillId="0" borderId="10" xfId="45" applyFont="1" applyFill="1" applyBorder="1" applyAlignment="1">
      <alignment horizontal="center" vertical="center" wrapText="1"/>
    </xf>
    <xf numFmtId="0" fontId="62" fillId="0" borderId="0" xfId="55" applyFont="1" applyFill="1" applyAlignment="1">
      <alignment horizontal="center" vertical="center"/>
    </xf>
    <xf numFmtId="0" fontId="37" fillId="0" borderId="0" xfId="55" applyFont="1" applyFill="1" applyAlignment="1">
      <alignment horizontal="center" vertical="top"/>
    </xf>
    <xf numFmtId="0" fontId="13" fillId="0" borderId="0" xfId="0" applyFont="1" applyFill="1"/>
    <xf numFmtId="0" fontId="35" fillId="0" borderId="0" xfId="4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7" fillId="0" borderId="10" xfId="55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68" fontId="13" fillId="0" borderId="0" xfId="0" applyNumberFormat="1" applyFont="1" applyFill="1"/>
    <xf numFmtId="169" fontId="13" fillId="0" borderId="0" xfId="0" applyNumberFormat="1" applyFont="1" applyFill="1"/>
    <xf numFmtId="170" fontId="37" fillId="0" borderId="10" xfId="55" applyNumberFormat="1" applyFont="1" applyFill="1" applyBorder="1" applyAlignment="1">
      <alignment horizontal="center" vertical="center" wrapText="1"/>
    </xf>
    <xf numFmtId="170" fontId="13" fillId="0" borderId="10" xfId="55" applyNumberFormat="1" applyFont="1" applyFill="1" applyBorder="1" applyAlignment="1">
      <alignment horizontal="center" vertical="center" wrapText="1"/>
    </xf>
    <xf numFmtId="170" fontId="38" fillId="0" borderId="10" xfId="55" applyNumberFormat="1" applyFont="1" applyFill="1" applyBorder="1" applyAlignment="1">
      <alignment horizontal="center" vertical="center" wrapText="1"/>
    </xf>
    <xf numFmtId="170" fontId="14" fillId="0" borderId="10" xfId="0" applyNumberFormat="1" applyFont="1" applyFill="1" applyBorder="1" applyAlignment="1">
      <alignment horizontal="center"/>
    </xf>
    <xf numFmtId="170" fontId="13" fillId="0" borderId="0" xfId="0" applyNumberFormat="1" applyFont="1" applyFill="1"/>
    <xf numFmtId="170" fontId="13" fillId="0" borderId="10" xfId="0" applyNumberFormat="1" applyFont="1" applyFill="1" applyBorder="1"/>
    <xf numFmtId="167" fontId="13" fillId="0" borderId="10" xfId="57" applyNumberFormat="1" applyFont="1" applyFill="1" applyBorder="1" applyAlignment="1">
      <alignment horizontal="left" vertical="center" wrapText="1"/>
    </xf>
    <xf numFmtId="171" fontId="13" fillId="24" borderId="0" xfId="57" applyNumberFormat="1" applyFont="1" applyFill="1"/>
    <xf numFmtId="0" fontId="13" fillId="0" borderId="0" xfId="0" applyFont="1" applyFill="1"/>
    <xf numFmtId="0" fontId="37" fillId="0" borderId="10" xfId="55" applyFont="1" applyFill="1" applyBorder="1" applyAlignment="1">
      <alignment horizontal="center" vertical="center" wrapText="1"/>
    </xf>
    <xf numFmtId="172" fontId="13" fillId="0" borderId="0" xfId="0" applyNumberFormat="1" applyFont="1"/>
    <xf numFmtId="173" fontId="51" fillId="0" borderId="0" xfId="0" applyNumberFormat="1" applyFont="1" applyFill="1" applyBorder="1" applyAlignment="1">
      <alignment horizontal="center" vertical="center"/>
    </xf>
    <xf numFmtId="167" fontId="13" fillId="24" borderId="10" xfId="57" applyNumberFormat="1" applyFont="1" applyFill="1" applyBorder="1" applyAlignment="1">
      <alignment horizontal="left" vertical="center" wrapText="1"/>
    </xf>
    <xf numFmtId="170" fontId="13" fillId="0" borderId="10" xfId="0" applyNumberFormat="1" applyFont="1" applyFill="1" applyBorder="1" applyAlignment="1">
      <alignment horizontal="center" vertical="center" wrapText="1"/>
    </xf>
    <xf numFmtId="170" fontId="13" fillId="0" borderId="10" xfId="0" applyNumberFormat="1" applyFont="1" applyFill="1" applyBorder="1" applyAlignment="1">
      <alignment horizontal="right" vertical="center" wrapText="1"/>
    </xf>
    <xf numFmtId="170" fontId="37" fillId="0" borderId="10" xfId="55" applyNumberFormat="1" applyFont="1" applyFill="1" applyBorder="1" applyAlignment="1">
      <alignment horizontal="right" vertical="center" wrapText="1"/>
    </xf>
    <xf numFmtId="0" fontId="40" fillId="0" borderId="0" xfId="37" applyFont="1" applyFill="1" applyAlignment="1">
      <alignment horizontal="right" vertical="center"/>
    </xf>
    <xf numFmtId="0" fontId="40" fillId="0" borderId="0" xfId="37" applyFont="1" applyFill="1" applyAlignment="1">
      <alignment horizontal="right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/>
    </xf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37" fillId="0" borderId="10" xfId="55" applyFont="1" applyBorder="1" applyAlignment="1">
      <alignment horizontal="center" vertical="center" textRotation="90" wrapText="1"/>
    </xf>
    <xf numFmtId="0" fontId="37" fillId="0" borderId="10" xfId="55" applyFont="1" applyBorder="1" applyAlignment="1">
      <alignment horizontal="center" vertical="center" wrapText="1"/>
    </xf>
    <xf numFmtId="0" fontId="37" fillId="0" borderId="10" xfId="55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0" xfId="0" applyFont="1" applyFill="1" applyBorder="1" applyAlignment="1">
      <alignment horizontal="center" vertical="center" wrapText="1"/>
    </xf>
    <xf numFmtId="0" fontId="37" fillId="0" borderId="10" xfId="55" applyFont="1" applyBorder="1" applyAlignment="1">
      <alignment horizontal="center" vertical="center" wrapText="1"/>
    </xf>
    <xf numFmtId="0" fontId="37" fillId="0" borderId="10" xfId="55" applyFont="1" applyFill="1" applyBorder="1" applyAlignment="1">
      <alignment horizontal="center" vertical="center" wrapText="1"/>
    </xf>
    <xf numFmtId="170" fontId="13" fillId="0" borderId="10" xfId="0" applyNumberFormat="1" applyFont="1" applyFill="1" applyBorder="1" applyAlignment="1">
      <alignment horizontal="right" vertical="center"/>
    </xf>
    <xf numFmtId="1" fontId="13" fillId="0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37" fillId="0" borderId="10" xfId="55" applyFont="1" applyFill="1" applyBorder="1" applyAlignment="1">
      <alignment horizontal="center" vertical="center" wrapText="1"/>
    </xf>
    <xf numFmtId="0" fontId="37" fillId="25" borderId="10" xfId="55" applyFont="1" applyFill="1" applyBorder="1" applyAlignment="1">
      <alignment horizontal="center" vertical="center" wrapText="1"/>
    </xf>
    <xf numFmtId="0" fontId="13" fillId="24" borderId="0" xfId="0" applyFont="1" applyFill="1"/>
    <xf numFmtId="0" fontId="40" fillId="24" borderId="0" xfId="37" applyFont="1" applyFill="1" applyAlignment="1">
      <alignment horizontal="right"/>
    </xf>
    <xf numFmtId="170" fontId="37" fillId="24" borderId="10" xfId="55" applyNumberFormat="1" applyFont="1" applyFill="1" applyBorder="1" applyAlignment="1">
      <alignment horizontal="center" vertical="center" wrapText="1"/>
    </xf>
    <xf numFmtId="170" fontId="13" fillId="24" borderId="10" xfId="55" applyNumberFormat="1" applyFont="1" applyFill="1" applyBorder="1" applyAlignment="1">
      <alignment horizontal="center" vertical="center" wrapText="1"/>
    </xf>
    <xf numFmtId="0" fontId="37" fillId="24" borderId="10" xfId="55" applyFont="1" applyFill="1" applyBorder="1" applyAlignment="1">
      <alignment horizontal="center" vertical="center" textRotation="90" wrapText="1"/>
    </xf>
    <xf numFmtId="0" fontId="45" fillId="24" borderId="10" xfId="55" applyFont="1" applyFill="1" applyBorder="1" applyAlignment="1">
      <alignment horizontal="center" vertical="center" textRotation="90" wrapText="1"/>
    </xf>
    <xf numFmtId="49" fontId="37" fillId="24" borderId="10" xfId="55" applyNumberFormat="1" applyFont="1" applyFill="1" applyBorder="1" applyAlignment="1">
      <alignment horizontal="center"/>
    </xf>
    <xf numFmtId="3" fontId="13" fillId="24" borderId="10" xfId="55" applyNumberFormat="1" applyFont="1" applyFill="1" applyBorder="1" applyAlignment="1">
      <alignment horizontal="center"/>
    </xf>
    <xf numFmtId="0" fontId="13" fillId="24" borderId="10" xfId="55" applyFont="1" applyFill="1" applyBorder="1" applyAlignment="1">
      <alignment horizontal="center"/>
    </xf>
    <xf numFmtId="0" fontId="47" fillId="24" borderId="10" xfId="55" applyFont="1" applyFill="1" applyBorder="1" applyAlignment="1">
      <alignment horizontal="center"/>
    </xf>
    <xf numFmtId="0" fontId="37" fillId="24" borderId="10" xfId="55" applyFont="1" applyFill="1" applyBorder="1" applyAlignment="1">
      <alignment horizontal="center"/>
    </xf>
    <xf numFmtId="0" fontId="37" fillId="24" borderId="10" xfId="55" applyFont="1" applyFill="1" applyBorder="1" applyAlignment="1">
      <alignment horizontal="center" vertical="center"/>
    </xf>
    <xf numFmtId="170" fontId="13" fillId="24" borderId="10" xfId="0" applyNumberFormat="1" applyFont="1" applyFill="1" applyBorder="1"/>
    <xf numFmtId="0" fontId="13" fillId="24" borderId="10" xfId="0" applyFont="1" applyFill="1" applyBorder="1" applyAlignment="1">
      <alignment horizontal="center" vertical="center" wrapText="1"/>
    </xf>
    <xf numFmtId="3" fontId="13" fillId="24" borderId="10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3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center" vertical="center"/>
    </xf>
    <xf numFmtId="0" fontId="62" fillId="0" borderId="0" xfId="55" applyFont="1" applyFill="1" applyAlignment="1">
      <alignment horizontal="center" vertical="center"/>
    </xf>
    <xf numFmtId="0" fontId="41" fillId="0" borderId="0" xfId="55" applyFont="1" applyFill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37" fillId="0" borderId="0" xfId="55" applyFont="1" applyFill="1" applyAlignment="1">
      <alignment horizontal="center" vertical="top"/>
    </xf>
    <xf numFmtId="0" fontId="4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textRotation="90" wrapText="1"/>
    </xf>
    <xf numFmtId="0" fontId="43" fillId="0" borderId="0" xfId="0" applyFont="1" applyFill="1" applyAlignment="1">
      <alignment horizontal="center"/>
    </xf>
    <xf numFmtId="1" fontId="14" fillId="0" borderId="16" xfId="0" applyNumberFormat="1" applyFont="1" applyFill="1" applyBorder="1" applyAlignment="1">
      <alignment horizontal="center" vertical="top"/>
    </xf>
    <xf numFmtId="0" fontId="37" fillId="0" borderId="10" xfId="55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/>
    </xf>
    <xf numFmtId="0" fontId="42" fillId="0" borderId="0" xfId="55" applyFont="1" applyAlignment="1">
      <alignment horizontal="center" vertical="center"/>
    </xf>
    <xf numFmtId="0" fontId="42" fillId="0" borderId="0" xfId="55" applyFont="1" applyAlignment="1">
      <alignment horizontal="center"/>
    </xf>
    <xf numFmtId="0" fontId="62" fillId="0" borderId="0" xfId="55" applyFont="1" applyAlignment="1">
      <alignment horizontal="center" vertical="center"/>
    </xf>
    <xf numFmtId="0" fontId="37" fillId="0" borderId="0" xfId="55" applyFont="1" applyAlignment="1">
      <alignment horizontal="center" vertical="top"/>
    </xf>
    <xf numFmtId="0" fontId="37" fillId="24" borderId="10" xfId="55" applyFont="1" applyFill="1" applyBorder="1" applyAlignment="1">
      <alignment horizontal="center" vertical="center" wrapText="1"/>
    </xf>
    <xf numFmtId="0" fontId="35" fillId="0" borderId="0" xfId="4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36" fillId="0" borderId="12" xfId="45" applyFont="1" applyFill="1" applyBorder="1" applyAlignment="1">
      <alignment horizontal="center" vertical="center"/>
    </xf>
    <xf numFmtId="0" fontId="36" fillId="0" borderId="17" xfId="45" applyFont="1" applyFill="1" applyBorder="1" applyAlignment="1">
      <alignment horizontal="center" vertical="center"/>
    </xf>
    <xf numFmtId="0" fontId="36" fillId="0" borderId="15" xfId="45" applyFont="1" applyFill="1" applyBorder="1" applyAlignment="1">
      <alignment horizontal="center" vertical="center"/>
    </xf>
    <xf numFmtId="0" fontId="14" fillId="0" borderId="16" xfId="46" applyFont="1" applyFill="1" applyBorder="1" applyAlignment="1">
      <alignment horizontal="center"/>
    </xf>
    <xf numFmtId="0" fontId="36" fillId="0" borderId="11" xfId="45" applyFont="1" applyFill="1" applyBorder="1" applyAlignment="1">
      <alignment horizontal="center" vertical="center" wrapText="1"/>
    </xf>
    <xf numFmtId="0" fontId="36" fillId="0" borderId="14" xfId="45" applyFont="1" applyFill="1" applyBorder="1" applyAlignment="1">
      <alignment horizontal="center" vertical="center" wrapText="1"/>
    </xf>
    <xf numFmtId="0" fontId="36" fillId="0" borderId="13" xfId="45" applyFont="1" applyFill="1" applyBorder="1" applyAlignment="1">
      <alignment horizontal="center" vertical="center" wrapText="1"/>
    </xf>
    <xf numFmtId="0" fontId="36" fillId="0" borderId="10" xfId="45" applyFont="1" applyFill="1" applyBorder="1" applyAlignment="1">
      <alignment horizontal="center" vertical="center"/>
    </xf>
    <xf numFmtId="0" fontId="36" fillId="0" borderId="10" xfId="45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/>
    <xf numFmtId="0" fontId="37" fillId="0" borderId="10" xfId="55" applyFont="1" applyFill="1" applyBorder="1" applyAlignment="1">
      <alignment horizontal="center" vertical="center" wrapText="1"/>
    </xf>
    <xf numFmtId="0" fontId="13" fillId="0" borderId="10" xfId="46" applyFont="1" applyFill="1" applyBorder="1" applyAlignment="1">
      <alignment horizontal="center" vertical="center"/>
    </xf>
    <xf numFmtId="0" fontId="13" fillId="24" borderId="10" xfId="57" applyFont="1" applyFill="1" applyBorder="1" applyAlignment="1">
      <alignment horizontal="left" vertical="center" wrapText="1"/>
    </xf>
    <xf numFmtId="49" fontId="58" fillId="24" borderId="10" xfId="57" applyNumberFormat="1" applyFont="1" applyFill="1" applyBorder="1" applyAlignment="1">
      <alignment horizontal="center" vertical="center" wrapText="1"/>
    </xf>
    <xf numFmtId="0" fontId="59" fillId="24" borderId="10" xfId="57" applyFont="1" applyFill="1" applyBorder="1" applyAlignment="1">
      <alignment horizontal="center" vertical="center" wrapText="1"/>
    </xf>
    <xf numFmtId="0" fontId="46" fillId="24" borderId="0" xfId="57" applyFont="1" applyFill="1" applyAlignment="1">
      <alignment horizontal="center"/>
    </xf>
    <xf numFmtId="0" fontId="35" fillId="0" borderId="0" xfId="44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37" fillId="24" borderId="0" xfId="272" applyFont="1" applyFill="1" applyAlignment="1">
      <alignment horizontal="center" vertical="center"/>
    </xf>
    <xf numFmtId="0" fontId="62" fillId="24" borderId="0" xfId="272" applyFont="1" applyFill="1" applyAlignment="1">
      <alignment horizontal="center" vertical="center"/>
    </xf>
    <xf numFmtId="0" fontId="45" fillId="24" borderId="0" xfId="272" applyFont="1" applyFill="1" applyAlignment="1">
      <alignment horizontal="center" vertical="top"/>
    </xf>
    <xf numFmtId="0" fontId="52" fillId="24" borderId="0" xfId="57" applyFont="1" applyFill="1" applyBorder="1" applyAlignment="1">
      <alignment horizontal="center" vertical="center" wrapText="1"/>
    </xf>
    <xf numFmtId="49" fontId="51" fillId="24" borderId="0" xfId="57" applyNumberFormat="1" applyFont="1" applyFill="1" applyAlignment="1">
      <alignment horizontal="center" vertical="center"/>
    </xf>
  </cellXfs>
  <cellStyles count="635">
    <cellStyle name="20% - Акцент1" xfId="1" builtinId="30" customBuiltin="1"/>
    <cellStyle name="20% - Акцент1 2" xfId="60"/>
    <cellStyle name="20% - Акцент2" xfId="2" builtinId="34" customBuiltin="1"/>
    <cellStyle name="20% - Акцент2 2" xfId="61"/>
    <cellStyle name="20% - Акцент3" xfId="3" builtinId="38" customBuiltin="1"/>
    <cellStyle name="20% - Акцент3 2" xfId="62"/>
    <cellStyle name="20% - Акцент4" xfId="4" builtinId="42" customBuiltin="1"/>
    <cellStyle name="20% - Акцент4 2" xfId="63"/>
    <cellStyle name="20% - Акцент5" xfId="5" builtinId="46" customBuiltin="1"/>
    <cellStyle name="20% - Акцент5 2" xfId="64"/>
    <cellStyle name="20% - Акцент6" xfId="6" builtinId="50" customBuiltin="1"/>
    <cellStyle name="20% - Акцент6 2" xfId="65"/>
    <cellStyle name="40% - Акцент1" xfId="7" builtinId="31" customBuiltin="1"/>
    <cellStyle name="40% - Акцент1 2" xfId="66"/>
    <cellStyle name="40% - Акцент2" xfId="8" builtinId="35" customBuiltin="1"/>
    <cellStyle name="40% - Акцент2 2" xfId="67"/>
    <cellStyle name="40% - Акцент3" xfId="9" builtinId="39" customBuiltin="1"/>
    <cellStyle name="40% - Акцент3 2" xfId="68"/>
    <cellStyle name="40% - Акцент4" xfId="10" builtinId="43" customBuiltin="1"/>
    <cellStyle name="40% - Акцент4 2" xfId="69"/>
    <cellStyle name="40% - Акцент5" xfId="11" builtinId="47" customBuiltin="1"/>
    <cellStyle name="40% - Акцент5 2" xfId="70"/>
    <cellStyle name="40% - Акцент6" xfId="12" builtinId="51" customBuiltin="1"/>
    <cellStyle name="40% - Акцент6 2" xfId="71"/>
    <cellStyle name="60% - Акцент1" xfId="13" builtinId="32" customBuiltin="1"/>
    <cellStyle name="60% - Акцент1 2" xfId="72"/>
    <cellStyle name="60% - Акцент2" xfId="14" builtinId="36" customBuiltin="1"/>
    <cellStyle name="60% - Акцент2 2" xfId="73"/>
    <cellStyle name="60% - Акцент3" xfId="15" builtinId="40" customBuiltin="1"/>
    <cellStyle name="60% - Акцент3 2" xfId="74"/>
    <cellStyle name="60% - Акцент4" xfId="16" builtinId="44" customBuiltin="1"/>
    <cellStyle name="60% - Акцент4 2" xfId="75"/>
    <cellStyle name="60% - Акцент5" xfId="17" builtinId="48" customBuiltin="1"/>
    <cellStyle name="60% - Акцент5 2" xfId="76"/>
    <cellStyle name="60% - Акцент6" xfId="18" builtinId="52" customBuiltin="1"/>
    <cellStyle name="60% - Акцент6 2" xfId="77"/>
    <cellStyle name="Normal 2" xfId="78"/>
    <cellStyle name="Акцент1" xfId="19" builtinId="29" customBuiltin="1"/>
    <cellStyle name="Акцент1 2" xfId="79"/>
    <cellStyle name="Акцент2" xfId="20" builtinId="33" customBuiltin="1"/>
    <cellStyle name="Акцент2 2" xfId="80"/>
    <cellStyle name="Акцент3" xfId="21" builtinId="37" customBuiltin="1"/>
    <cellStyle name="Акцент3 2" xfId="81"/>
    <cellStyle name="Акцент4" xfId="22" builtinId="41" customBuiltin="1"/>
    <cellStyle name="Акцент4 2" xfId="82"/>
    <cellStyle name="Акцент5" xfId="23" builtinId="45" customBuiltin="1"/>
    <cellStyle name="Акцент5 2" xfId="83"/>
    <cellStyle name="Акцент6" xfId="24" builtinId="49" customBuiltin="1"/>
    <cellStyle name="Акцент6 2" xfId="84"/>
    <cellStyle name="Ввод " xfId="25" builtinId="20" customBuiltin="1"/>
    <cellStyle name="Ввод  2" xfId="85"/>
    <cellStyle name="Вывод" xfId="26" builtinId="21" customBuiltin="1"/>
    <cellStyle name="Вывод 2" xfId="86"/>
    <cellStyle name="Вычисление" xfId="27" builtinId="22" customBuiltin="1"/>
    <cellStyle name="Вычисление 2" xfId="87"/>
    <cellStyle name="Заголовок 1" xfId="28" builtinId="16" customBuiltin="1"/>
    <cellStyle name="Заголовок 1 2" xfId="88"/>
    <cellStyle name="Заголовок 2" xfId="29" builtinId="17" customBuiltin="1"/>
    <cellStyle name="Заголовок 2 2" xfId="89"/>
    <cellStyle name="Заголовок 3" xfId="30" builtinId="18" customBuiltin="1"/>
    <cellStyle name="Заголовок 3 2" xfId="90"/>
    <cellStyle name="Заголовок 4" xfId="31" builtinId="19" customBuiltin="1"/>
    <cellStyle name="Заголовок 4 2" xfId="91"/>
    <cellStyle name="Итог" xfId="32" builtinId="25" customBuiltin="1"/>
    <cellStyle name="Итог 2" xfId="92"/>
    <cellStyle name="Контрольная ячейка" xfId="33" builtinId="23" customBuiltin="1"/>
    <cellStyle name="Контрольная ячейка 2" xfId="93"/>
    <cellStyle name="Название" xfId="34" builtinId="15" customBuiltin="1"/>
    <cellStyle name="Название 2" xfId="94"/>
    <cellStyle name="Нейтральный" xfId="35" builtinId="28" customBuiltin="1"/>
    <cellStyle name="Нейтральный 2" xfId="95"/>
    <cellStyle name="Обычный" xfId="0" builtinId="0"/>
    <cellStyle name="Обычный 10" xfId="272"/>
    <cellStyle name="Обычный 10 2" xfId="625"/>
    <cellStyle name="Обычный 10 3" xfId="630"/>
    <cellStyle name="Обычный 10 4" xfId="633"/>
    <cellStyle name="Обычный 12" xfId="274"/>
    <cellStyle name="Обычный 12 2" xfId="48"/>
    <cellStyle name="Обычный 2" xfId="36"/>
    <cellStyle name="Обычный 2 26 2" xfId="108"/>
    <cellStyle name="Обычный 2 3" xfId="631"/>
    <cellStyle name="Обычный 3" xfId="37"/>
    <cellStyle name="Обычный 3 10 2" xfId="275"/>
    <cellStyle name="Обычный 3 10 2 2" xfId="627"/>
    <cellStyle name="Обычный 3 2" xfId="57"/>
    <cellStyle name="Обычный 3 2 2 2" xfId="49"/>
    <cellStyle name="Обычный 3 21" xfId="103"/>
    <cellStyle name="Обычный 3 3" xfId="632"/>
    <cellStyle name="Обычный 30" xfId="276"/>
    <cellStyle name="Обычный 4" xfId="44"/>
    <cellStyle name="Обычный 4 2" xfId="56"/>
    <cellStyle name="Обычный 5" xfId="45"/>
    <cellStyle name="Обычный 6" xfId="47"/>
    <cellStyle name="Обычный 6 10" xfId="283"/>
    <cellStyle name="Обычный 6 2" xfId="53"/>
    <cellStyle name="Обычный 6 2 10" xfId="457"/>
    <cellStyle name="Обычный 6 2 11" xfId="286"/>
    <cellStyle name="Обычный 6 2 2" xfId="54"/>
    <cellStyle name="Обычный 6 2 2 10" xfId="287"/>
    <cellStyle name="Обычный 6 2 2 2" xfId="110"/>
    <cellStyle name="Обычный 6 2 2 2 2" xfId="127"/>
    <cellStyle name="Обычный 6 2 2 2 2 2" xfId="131"/>
    <cellStyle name="Обычный 6 2 2 2 2 2 2" xfId="132"/>
    <cellStyle name="Обычный 6 2 2 2 2 2 2 2" xfId="485"/>
    <cellStyle name="Обычный 6 2 2 2 2 2 2 3" xfId="314"/>
    <cellStyle name="Обычный 6 2 2 2 2 2 3" xfId="133"/>
    <cellStyle name="Обычный 6 2 2 2 2 2 3 2" xfId="486"/>
    <cellStyle name="Обычный 6 2 2 2 2 2 3 3" xfId="315"/>
    <cellStyle name="Обычный 6 2 2 2 2 2 4" xfId="484"/>
    <cellStyle name="Обычный 6 2 2 2 2 2 5" xfId="313"/>
    <cellStyle name="Обычный 6 2 2 2 2 3" xfId="134"/>
    <cellStyle name="Обычный 6 2 2 2 2 3 2" xfId="487"/>
    <cellStyle name="Обычный 6 2 2 2 2 3 3" xfId="316"/>
    <cellStyle name="Обычный 6 2 2 2 2 4" xfId="135"/>
    <cellStyle name="Обычный 6 2 2 2 2 4 2" xfId="488"/>
    <cellStyle name="Обычный 6 2 2 2 2 4 3" xfId="317"/>
    <cellStyle name="Обычный 6 2 2 2 2 5" xfId="480"/>
    <cellStyle name="Обычный 6 2 2 2 2 6" xfId="309"/>
    <cellStyle name="Обычный 6 2 2 2 3" xfId="129"/>
    <cellStyle name="Обычный 6 2 2 2 3 2" xfId="136"/>
    <cellStyle name="Обычный 6 2 2 2 3 2 2" xfId="489"/>
    <cellStyle name="Обычный 6 2 2 2 3 2 3" xfId="318"/>
    <cellStyle name="Обычный 6 2 2 2 3 3" xfId="137"/>
    <cellStyle name="Обычный 6 2 2 2 3 3 2" xfId="490"/>
    <cellStyle name="Обычный 6 2 2 2 3 3 3" xfId="319"/>
    <cellStyle name="Обычный 6 2 2 2 3 4" xfId="482"/>
    <cellStyle name="Обычный 6 2 2 2 3 5" xfId="311"/>
    <cellStyle name="Обычный 6 2 2 2 4" xfId="138"/>
    <cellStyle name="Обычный 6 2 2 2 4 2" xfId="491"/>
    <cellStyle name="Обычный 6 2 2 2 4 3" xfId="320"/>
    <cellStyle name="Обычный 6 2 2 2 5" xfId="139"/>
    <cellStyle name="Обычный 6 2 2 2 5 2" xfId="492"/>
    <cellStyle name="Обычный 6 2 2 2 5 3" xfId="321"/>
    <cellStyle name="Обычный 6 2 2 2 6" xfId="463"/>
    <cellStyle name="Обычный 6 2 2 2 7" xfId="292"/>
    <cellStyle name="Обычный 6 2 2 3" xfId="122"/>
    <cellStyle name="Обычный 6 2 2 3 2" xfId="140"/>
    <cellStyle name="Обычный 6 2 2 3 2 2" xfId="141"/>
    <cellStyle name="Обычный 6 2 2 3 2 2 2" xfId="494"/>
    <cellStyle name="Обычный 6 2 2 3 2 2 3" xfId="323"/>
    <cellStyle name="Обычный 6 2 2 3 2 3" xfId="142"/>
    <cellStyle name="Обычный 6 2 2 3 2 3 2" xfId="495"/>
    <cellStyle name="Обычный 6 2 2 3 2 3 3" xfId="324"/>
    <cellStyle name="Обычный 6 2 2 3 2 4" xfId="493"/>
    <cellStyle name="Обычный 6 2 2 3 2 5" xfId="322"/>
    <cellStyle name="Обычный 6 2 2 3 3" xfId="143"/>
    <cellStyle name="Обычный 6 2 2 3 3 2" xfId="496"/>
    <cellStyle name="Обычный 6 2 2 3 3 3" xfId="325"/>
    <cellStyle name="Обычный 6 2 2 3 4" xfId="144"/>
    <cellStyle name="Обычный 6 2 2 3 4 2" xfId="497"/>
    <cellStyle name="Обычный 6 2 2 3 4 3" xfId="326"/>
    <cellStyle name="Обычный 6 2 2 3 5" xfId="475"/>
    <cellStyle name="Обычный 6 2 2 3 6" xfId="304"/>
    <cellStyle name="Обычный 6 2 2 4" xfId="115"/>
    <cellStyle name="Обычный 6 2 2 4 2" xfId="145"/>
    <cellStyle name="Обычный 6 2 2 4 2 2" xfId="146"/>
    <cellStyle name="Обычный 6 2 2 4 2 2 2" xfId="499"/>
    <cellStyle name="Обычный 6 2 2 4 2 2 3" xfId="328"/>
    <cellStyle name="Обычный 6 2 2 4 2 3" xfId="147"/>
    <cellStyle name="Обычный 6 2 2 4 2 3 2" xfId="500"/>
    <cellStyle name="Обычный 6 2 2 4 2 3 3" xfId="329"/>
    <cellStyle name="Обычный 6 2 2 4 2 4" xfId="498"/>
    <cellStyle name="Обычный 6 2 2 4 2 5" xfId="327"/>
    <cellStyle name="Обычный 6 2 2 4 3" xfId="148"/>
    <cellStyle name="Обычный 6 2 2 4 3 2" xfId="501"/>
    <cellStyle name="Обычный 6 2 2 4 3 3" xfId="330"/>
    <cellStyle name="Обычный 6 2 2 4 4" xfId="149"/>
    <cellStyle name="Обычный 6 2 2 4 4 2" xfId="502"/>
    <cellStyle name="Обычный 6 2 2 4 4 3" xfId="331"/>
    <cellStyle name="Обычный 6 2 2 4 5" xfId="468"/>
    <cellStyle name="Обычный 6 2 2 4 6" xfId="297"/>
    <cellStyle name="Обычный 6 2 2 5" xfId="150"/>
    <cellStyle name="Обычный 6 2 2 5 2" xfId="151"/>
    <cellStyle name="Обычный 6 2 2 5 2 2" xfId="504"/>
    <cellStyle name="Обычный 6 2 2 5 2 3" xfId="333"/>
    <cellStyle name="Обычный 6 2 2 5 3" xfId="152"/>
    <cellStyle name="Обычный 6 2 2 5 3 2" xfId="505"/>
    <cellStyle name="Обычный 6 2 2 5 3 3" xfId="334"/>
    <cellStyle name="Обычный 6 2 2 5 4" xfId="503"/>
    <cellStyle name="Обычный 6 2 2 5 5" xfId="332"/>
    <cellStyle name="Обычный 6 2 2 6" xfId="153"/>
    <cellStyle name="Обычный 6 2 2 6 2" xfId="506"/>
    <cellStyle name="Обычный 6 2 2 6 3" xfId="335"/>
    <cellStyle name="Обычный 6 2 2 7" xfId="154"/>
    <cellStyle name="Обычный 6 2 2 7 2" xfId="507"/>
    <cellStyle name="Обычный 6 2 2 7 3" xfId="336"/>
    <cellStyle name="Обычный 6 2 2 8" xfId="155"/>
    <cellStyle name="Обычный 6 2 2 8 2" xfId="508"/>
    <cellStyle name="Обычный 6 2 2 8 3" xfId="337"/>
    <cellStyle name="Обычный 6 2 2 9" xfId="458"/>
    <cellStyle name="Обычный 6 2 3" xfId="102"/>
    <cellStyle name="Обычный 6 2 3 10" xfId="289"/>
    <cellStyle name="Обычный 6 2 3 2" xfId="109"/>
    <cellStyle name="Обычный 6 2 3 2 2" xfId="126"/>
    <cellStyle name="Обычный 6 2 3 2 2 2" xfId="156"/>
    <cellStyle name="Обычный 6 2 3 2 2 2 2" xfId="157"/>
    <cellStyle name="Обычный 6 2 3 2 2 2 2 2" xfId="510"/>
    <cellStyle name="Обычный 6 2 3 2 2 2 2 3" xfId="339"/>
    <cellStyle name="Обычный 6 2 3 2 2 2 3" xfId="158"/>
    <cellStyle name="Обычный 6 2 3 2 2 2 3 2" xfId="511"/>
    <cellStyle name="Обычный 6 2 3 2 2 2 3 3" xfId="340"/>
    <cellStyle name="Обычный 6 2 3 2 2 2 4" xfId="509"/>
    <cellStyle name="Обычный 6 2 3 2 2 2 5" xfId="338"/>
    <cellStyle name="Обычный 6 2 3 2 2 3" xfId="159"/>
    <cellStyle name="Обычный 6 2 3 2 2 3 2" xfId="512"/>
    <cellStyle name="Обычный 6 2 3 2 2 3 3" xfId="341"/>
    <cellStyle name="Обычный 6 2 3 2 2 4" xfId="160"/>
    <cellStyle name="Обычный 6 2 3 2 2 4 2" xfId="513"/>
    <cellStyle name="Обычный 6 2 3 2 2 4 3" xfId="342"/>
    <cellStyle name="Обычный 6 2 3 2 2 5" xfId="479"/>
    <cellStyle name="Обычный 6 2 3 2 2 6" xfId="308"/>
    <cellStyle name="Обычный 6 2 3 2 3" xfId="128"/>
    <cellStyle name="Обычный 6 2 3 2 3 2" xfId="161"/>
    <cellStyle name="Обычный 6 2 3 2 3 2 2" xfId="514"/>
    <cellStyle name="Обычный 6 2 3 2 3 2 3" xfId="343"/>
    <cellStyle name="Обычный 6 2 3 2 3 3" xfId="162"/>
    <cellStyle name="Обычный 6 2 3 2 3 3 2" xfId="515"/>
    <cellStyle name="Обычный 6 2 3 2 3 3 3" xfId="344"/>
    <cellStyle name="Обычный 6 2 3 2 3 4" xfId="481"/>
    <cellStyle name="Обычный 6 2 3 2 3 5" xfId="310"/>
    <cellStyle name="Обычный 6 2 3 2 4" xfId="163"/>
    <cellStyle name="Обычный 6 2 3 2 4 2" xfId="516"/>
    <cellStyle name="Обычный 6 2 3 2 4 3" xfId="345"/>
    <cellStyle name="Обычный 6 2 3 2 5" xfId="164"/>
    <cellStyle name="Обычный 6 2 3 2 5 2" xfId="517"/>
    <cellStyle name="Обычный 6 2 3 2 5 3" xfId="346"/>
    <cellStyle name="Обычный 6 2 3 2 6" xfId="462"/>
    <cellStyle name="Обычный 6 2 3 2 7" xfId="291"/>
    <cellStyle name="Обычный 6 2 3 3" xfId="124"/>
    <cellStyle name="Обычный 6 2 3 3 2" xfId="165"/>
    <cellStyle name="Обычный 6 2 3 3 2 2" xfId="166"/>
    <cellStyle name="Обычный 6 2 3 3 2 2 2" xfId="519"/>
    <cellStyle name="Обычный 6 2 3 3 2 2 3" xfId="348"/>
    <cellStyle name="Обычный 6 2 3 3 2 3" xfId="167"/>
    <cellStyle name="Обычный 6 2 3 3 2 3 2" xfId="520"/>
    <cellStyle name="Обычный 6 2 3 3 2 3 3" xfId="349"/>
    <cellStyle name="Обычный 6 2 3 3 2 4" xfId="518"/>
    <cellStyle name="Обычный 6 2 3 3 2 5" xfId="347"/>
    <cellStyle name="Обычный 6 2 3 3 3" xfId="168"/>
    <cellStyle name="Обычный 6 2 3 3 3 2" xfId="521"/>
    <cellStyle name="Обычный 6 2 3 3 3 3" xfId="350"/>
    <cellStyle name="Обычный 6 2 3 3 4" xfId="169"/>
    <cellStyle name="Обычный 6 2 3 3 4 2" xfId="522"/>
    <cellStyle name="Обычный 6 2 3 3 4 3" xfId="351"/>
    <cellStyle name="Обычный 6 2 3 3 5" xfId="477"/>
    <cellStyle name="Обычный 6 2 3 3 6" xfId="306"/>
    <cellStyle name="Обычный 6 2 3 4" xfId="117"/>
    <cellStyle name="Обычный 6 2 3 4 2" xfId="170"/>
    <cellStyle name="Обычный 6 2 3 4 2 2" xfId="171"/>
    <cellStyle name="Обычный 6 2 3 4 2 2 2" xfId="524"/>
    <cellStyle name="Обычный 6 2 3 4 2 2 3" xfId="353"/>
    <cellStyle name="Обычный 6 2 3 4 2 3" xfId="172"/>
    <cellStyle name="Обычный 6 2 3 4 2 3 2" xfId="525"/>
    <cellStyle name="Обычный 6 2 3 4 2 3 3" xfId="354"/>
    <cellStyle name="Обычный 6 2 3 4 2 4" xfId="523"/>
    <cellStyle name="Обычный 6 2 3 4 2 5" xfId="352"/>
    <cellStyle name="Обычный 6 2 3 4 3" xfId="173"/>
    <cellStyle name="Обычный 6 2 3 4 3 2" xfId="526"/>
    <cellStyle name="Обычный 6 2 3 4 3 3" xfId="355"/>
    <cellStyle name="Обычный 6 2 3 4 4" xfId="174"/>
    <cellStyle name="Обычный 6 2 3 4 4 2" xfId="527"/>
    <cellStyle name="Обычный 6 2 3 4 4 3" xfId="356"/>
    <cellStyle name="Обычный 6 2 3 4 5" xfId="470"/>
    <cellStyle name="Обычный 6 2 3 4 6" xfId="299"/>
    <cellStyle name="Обычный 6 2 3 5" xfId="175"/>
    <cellStyle name="Обычный 6 2 3 5 2" xfId="176"/>
    <cellStyle name="Обычный 6 2 3 5 2 2" xfId="529"/>
    <cellStyle name="Обычный 6 2 3 5 2 3" xfId="358"/>
    <cellStyle name="Обычный 6 2 3 5 3" xfId="177"/>
    <cellStyle name="Обычный 6 2 3 5 3 2" xfId="530"/>
    <cellStyle name="Обычный 6 2 3 5 3 3" xfId="359"/>
    <cellStyle name="Обычный 6 2 3 5 4" xfId="528"/>
    <cellStyle name="Обычный 6 2 3 5 5" xfId="357"/>
    <cellStyle name="Обычный 6 2 3 6" xfId="178"/>
    <cellStyle name="Обычный 6 2 3 6 2" xfId="531"/>
    <cellStyle name="Обычный 6 2 3 6 3" xfId="360"/>
    <cellStyle name="Обычный 6 2 3 7" xfId="179"/>
    <cellStyle name="Обычный 6 2 3 7 2" xfId="532"/>
    <cellStyle name="Обычный 6 2 3 7 3" xfId="361"/>
    <cellStyle name="Обычный 6 2 3 8" xfId="180"/>
    <cellStyle name="Обычный 6 2 3 8 2" xfId="533"/>
    <cellStyle name="Обычный 6 2 3 8 3" xfId="362"/>
    <cellStyle name="Обычный 6 2 3 9" xfId="460"/>
    <cellStyle name="Обычный 6 2 3 9 2" xfId="634"/>
    <cellStyle name="Обычный 6 2 4" xfId="121"/>
    <cellStyle name="Обычный 6 2 4 2" xfId="181"/>
    <cellStyle name="Обычный 6 2 4 2 2" xfId="182"/>
    <cellStyle name="Обычный 6 2 4 2 2 2" xfId="535"/>
    <cellStyle name="Обычный 6 2 4 2 2 3" xfId="364"/>
    <cellStyle name="Обычный 6 2 4 2 3" xfId="183"/>
    <cellStyle name="Обычный 6 2 4 2 3 2" xfId="536"/>
    <cellStyle name="Обычный 6 2 4 2 3 3" xfId="365"/>
    <cellStyle name="Обычный 6 2 4 2 4" xfId="534"/>
    <cellStyle name="Обычный 6 2 4 2 5" xfId="363"/>
    <cellStyle name="Обычный 6 2 4 3" xfId="184"/>
    <cellStyle name="Обычный 6 2 4 3 2" xfId="537"/>
    <cellStyle name="Обычный 6 2 4 3 3" xfId="366"/>
    <cellStyle name="Обычный 6 2 4 4" xfId="185"/>
    <cellStyle name="Обычный 6 2 4 4 2" xfId="538"/>
    <cellStyle name="Обычный 6 2 4 4 3" xfId="367"/>
    <cellStyle name="Обычный 6 2 4 5" xfId="474"/>
    <cellStyle name="Обычный 6 2 4 6" xfId="303"/>
    <cellStyle name="Обычный 6 2 5" xfId="114"/>
    <cellStyle name="Обычный 6 2 5 2" xfId="186"/>
    <cellStyle name="Обычный 6 2 5 2 2" xfId="187"/>
    <cellStyle name="Обычный 6 2 5 2 2 2" xfId="540"/>
    <cellStyle name="Обычный 6 2 5 2 2 3" xfId="369"/>
    <cellStyle name="Обычный 6 2 5 2 3" xfId="188"/>
    <cellStyle name="Обычный 6 2 5 2 3 2" xfId="541"/>
    <cellStyle name="Обычный 6 2 5 2 3 3" xfId="370"/>
    <cellStyle name="Обычный 6 2 5 2 4" xfId="539"/>
    <cellStyle name="Обычный 6 2 5 2 5" xfId="368"/>
    <cellStyle name="Обычный 6 2 5 3" xfId="189"/>
    <cellStyle name="Обычный 6 2 5 3 2" xfId="542"/>
    <cellStyle name="Обычный 6 2 5 3 3" xfId="371"/>
    <cellStyle name="Обычный 6 2 5 4" xfId="190"/>
    <cellStyle name="Обычный 6 2 5 4 2" xfId="543"/>
    <cellStyle name="Обычный 6 2 5 4 3" xfId="372"/>
    <cellStyle name="Обычный 6 2 5 5" xfId="467"/>
    <cellStyle name="Обычный 6 2 5 6" xfId="296"/>
    <cellStyle name="Обычный 6 2 6" xfId="191"/>
    <cellStyle name="Обычный 6 2 6 2" xfId="192"/>
    <cellStyle name="Обычный 6 2 6 2 2" xfId="545"/>
    <cellStyle name="Обычный 6 2 6 2 3" xfId="374"/>
    <cellStyle name="Обычный 6 2 6 3" xfId="193"/>
    <cellStyle name="Обычный 6 2 6 3 2" xfId="546"/>
    <cellStyle name="Обычный 6 2 6 3 3" xfId="375"/>
    <cellStyle name="Обычный 6 2 6 4" xfId="544"/>
    <cellStyle name="Обычный 6 2 6 5" xfId="373"/>
    <cellStyle name="Обычный 6 2 7" xfId="194"/>
    <cellStyle name="Обычный 6 2 7 2" xfId="547"/>
    <cellStyle name="Обычный 6 2 7 3" xfId="376"/>
    <cellStyle name="Обычный 6 2 8" xfId="195"/>
    <cellStyle name="Обычный 6 2 8 2" xfId="548"/>
    <cellStyle name="Обычный 6 2 8 3" xfId="377"/>
    <cellStyle name="Обычный 6 2 9" xfId="196"/>
    <cellStyle name="Обычный 6 2 9 2" xfId="549"/>
    <cellStyle name="Обычный 6 2 9 3" xfId="378"/>
    <cellStyle name="Обычный 6 3" xfId="118"/>
    <cellStyle name="Обычный 6 3 2" xfId="197"/>
    <cellStyle name="Обычный 6 3 2 2" xfId="198"/>
    <cellStyle name="Обычный 6 3 2 2 2" xfId="551"/>
    <cellStyle name="Обычный 6 3 2 2 3" xfId="380"/>
    <cellStyle name="Обычный 6 3 2 3" xfId="199"/>
    <cellStyle name="Обычный 6 3 2 3 2" xfId="552"/>
    <cellStyle name="Обычный 6 3 2 3 3" xfId="381"/>
    <cellStyle name="Обычный 6 3 2 4" xfId="550"/>
    <cellStyle name="Обычный 6 3 2 5" xfId="379"/>
    <cellStyle name="Обычный 6 3 3" xfId="200"/>
    <cellStyle name="Обычный 6 3 3 2" xfId="553"/>
    <cellStyle name="Обычный 6 3 3 3" xfId="382"/>
    <cellStyle name="Обычный 6 3 4" xfId="201"/>
    <cellStyle name="Обычный 6 3 4 2" xfId="554"/>
    <cellStyle name="Обычный 6 3 4 3" xfId="383"/>
    <cellStyle name="Обычный 6 3 5" xfId="471"/>
    <cellStyle name="Обычный 6 3 6" xfId="300"/>
    <cellStyle name="Обычный 6 4" xfId="111"/>
    <cellStyle name="Обычный 6 4 2" xfId="202"/>
    <cellStyle name="Обычный 6 4 2 2" xfId="203"/>
    <cellStyle name="Обычный 6 4 2 2 2" xfId="556"/>
    <cellStyle name="Обычный 6 4 2 2 3" xfId="385"/>
    <cellStyle name="Обычный 6 4 2 3" xfId="204"/>
    <cellStyle name="Обычный 6 4 2 3 2" xfId="557"/>
    <cellStyle name="Обычный 6 4 2 3 3" xfId="386"/>
    <cellStyle name="Обычный 6 4 2 4" xfId="555"/>
    <cellStyle name="Обычный 6 4 2 5" xfId="384"/>
    <cellStyle name="Обычный 6 4 3" xfId="205"/>
    <cellStyle name="Обычный 6 4 3 2" xfId="558"/>
    <cellStyle name="Обычный 6 4 3 3" xfId="387"/>
    <cellStyle name="Обычный 6 4 4" xfId="206"/>
    <cellStyle name="Обычный 6 4 4 2" xfId="559"/>
    <cellStyle name="Обычный 6 4 4 3" xfId="388"/>
    <cellStyle name="Обычный 6 4 5" xfId="464"/>
    <cellStyle name="Обычный 6 4 6" xfId="293"/>
    <cellStyle name="Обычный 6 5" xfId="207"/>
    <cellStyle name="Обычный 6 5 2" xfId="208"/>
    <cellStyle name="Обычный 6 5 2 2" xfId="561"/>
    <cellStyle name="Обычный 6 5 2 3" xfId="390"/>
    <cellStyle name="Обычный 6 5 3" xfId="209"/>
    <cellStyle name="Обычный 6 5 3 2" xfId="562"/>
    <cellStyle name="Обычный 6 5 3 3" xfId="391"/>
    <cellStyle name="Обычный 6 5 4" xfId="560"/>
    <cellStyle name="Обычный 6 5 5" xfId="389"/>
    <cellStyle name="Обычный 6 6" xfId="210"/>
    <cellStyle name="Обычный 6 6 2" xfId="563"/>
    <cellStyle name="Обычный 6 6 3" xfId="392"/>
    <cellStyle name="Обычный 6 7" xfId="211"/>
    <cellStyle name="Обычный 6 7 2" xfId="564"/>
    <cellStyle name="Обычный 6 7 3" xfId="393"/>
    <cellStyle name="Обычный 6 8" xfId="212"/>
    <cellStyle name="Обычный 6 8 2" xfId="565"/>
    <cellStyle name="Обычный 6 8 3" xfId="394"/>
    <cellStyle name="Обычный 6 9" xfId="454"/>
    <cellStyle name="Обычный 7" xfId="55"/>
    <cellStyle name="Обычный 7 2" xfId="59"/>
    <cellStyle name="Обычный 7 2 2" xfId="123"/>
    <cellStyle name="Обычный 7 2 2 2" xfId="213"/>
    <cellStyle name="Обычный 7 2 2 2 2" xfId="214"/>
    <cellStyle name="Обычный 7 2 2 2 2 2" xfId="567"/>
    <cellStyle name="Обычный 7 2 2 2 2 3" xfId="396"/>
    <cellStyle name="Обычный 7 2 2 2 3" xfId="215"/>
    <cellStyle name="Обычный 7 2 2 2 3 2" xfId="568"/>
    <cellStyle name="Обычный 7 2 2 2 3 3" xfId="397"/>
    <cellStyle name="Обычный 7 2 2 2 4" xfId="566"/>
    <cellStyle name="Обычный 7 2 2 2 5" xfId="395"/>
    <cellStyle name="Обычный 7 2 2 3" xfId="216"/>
    <cellStyle name="Обычный 7 2 2 3 2" xfId="569"/>
    <cellStyle name="Обычный 7 2 2 3 3" xfId="398"/>
    <cellStyle name="Обычный 7 2 2 4" xfId="217"/>
    <cellStyle name="Обычный 7 2 2 4 2" xfId="570"/>
    <cellStyle name="Обычный 7 2 2 4 3" xfId="399"/>
    <cellStyle name="Обычный 7 2 2 5" xfId="476"/>
    <cellStyle name="Обычный 7 2 2 6" xfId="305"/>
    <cellStyle name="Обычный 7 2 3" xfId="116"/>
    <cellStyle name="Обычный 7 2 3 2" xfId="218"/>
    <cellStyle name="Обычный 7 2 3 2 2" xfId="219"/>
    <cellStyle name="Обычный 7 2 3 2 2 2" xfId="572"/>
    <cellStyle name="Обычный 7 2 3 2 2 3" xfId="401"/>
    <cellStyle name="Обычный 7 2 3 2 3" xfId="220"/>
    <cellStyle name="Обычный 7 2 3 2 3 2" xfId="573"/>
    <cellStyle name="Обычный 7 2 3 2 3 3" xfId="402"/>
    <cellStyle name="Обычный 7 2 3 2 4" xfId="571"/>
    <cellStyle name="Обычный 7 2 3 2 5" xfId="400"/>
    <cellStyle name="Обычный 7 2 3 3" xfId="221"/>
    <cellStyle name="Обычный 7 2 3 3 2" xfId="574"/>
    <cellStyle name="Обычный 7 2 3 3 3" xfId="403"/>
    <cellStyle name="Обычный 7 2 3 4" xfId="222"/>
    <cellStyle name="Обычный 7 2 3 4 2" xfId="575"/>
    <cellStyle name="Обычный 7 2 3 4 3" xfId="404"/>
    <cellStyle name="Обычный 7 2 3 5" xfId="469"/>
    <cellStyle name="Обычный 7 2 3 6" xfId="298"/>
    <cellStyle name="Обычный 7 2 4" xfId="223"/>
    <cellStyle name="Обычный 7 2 4 2" xfId="224"/>
    <cellStyle name="Обычный 7 2 4 2 2" xfId="577"/>
    <cellStyle name="Обычный 7 2 4 2 3" xfId="406"/>
    <cellStyle name="Обычный 7 2 4 3" xfId="225"/>
    <cellStyle name="Обычный 7 2 4 3 2" xfId="578"/>
    <cellStyle name="Обычный 7 2 4 3 3" xfId="407"/>
    <cellStyle name="Обычный 7 2 4 4" xfId="576"/>
    <cellStyle name="Обычный 7 2 4 5" xfId="405"/>
    <cellStyle name="Обычный 7 2 5" xfId="226"/>
    <cellStyle name="Обычный 7 2 5 2" xfId="579"/>
    <cellStyle name="Обычный 7 2 5 3" xfId="408"/>
    <cellStyle name="Обычный 7 2 6" xfId="227"/>
    <cellStyle name="Обычный 7 2 6 2" xfId="580"/>
    <cellStyle name="Обычный 7 2 6 3" xfId="409"/>
    <cellStyle name="Обычный 7 2 7" xfId="228"/>
    <cellStyle name="Обычный 7 2 7 2" xfId="581"/>
    <cellStyle name="Обычный 7 2 7 3" xfId="410"/>
    <cellStyle name="Обычный 7 2 8" xfId="459"/>
    <cellStyle name="Обычный 7 2 9" xfId="288"/>
    <cellStyle name="Обычный 8" xfId="58"/>
    <cellStyle name="Обычный 9" xfId="107"/>
    <cellStyle name="Обычный 9 2" xfId="125"/>
    <cellStyle name="Обычный 9 2 2" xfId="229"/>
    <cellStyle name="Обычный 9 2 2 2" xfId="230"/>
    <cellStyle name="Обычный 9 2 2 2 2" xfId="583"/>
    <cellStyle name="Обычный 9 2 2 2 3" xfId="412"/>
    <cellStyle name="Обычный 9 2 2 3" xfId="231"/>
    <cellStyle name="Обычный 9 2 2 3 2" xfId="584"/>
    <cellStyle name="Обычный 9 2 2 3 3" xfId="413"/>
    <cellStyle name="Обычный 9 2 2 4" xfId="232"/>
    <cellStyle name="Обычный 9 2 2 4 2" xfId="585"/>
    <cellStyle name="Обычный 9 2 2 4 3" xfId="414"/>
    <cellStyle name="Обычный 9 2 2 5" xfId="582"/>
    <cellStyle name="Обычный 9 2 2 6" xfId="411"/>
    <cellStyle name="Обычный 9 2 3" xfId="233"/>
    <cellStyle name="Обычный 9 2 3 2" xfId="586"/>
    <cellStyle name="Обычный 9 2 3 3" xfId="415"/>
    <cellStyle name="Обычный 9 2 4" xfId="234"/>
    <cellStyle name="Обычный 9 2 4 2" xfId="587"/>
    <cellStyle name="Обычный 9 2 4 3" xfId="416"/>
    <cellStyle name="Обычный 9 2 5" xfId="478"/>
    <cellStyle name="Обычный 9 2 6" xfId="307"/>
    <cellStyle name="Обычный 9 3" xfId="130"/>
    <cellStyle name="Обычный 9 3 2" xfId="235"/>
    <cellStyle name="Обычный 9 3 2 2" xfId="588"/>
    <cellStyle name="Обычный 9 3 2 3" xfId="417"/>
    <cellStyle name="Обычный 9 3 3" xfId="236"/>
    <cellStyle name="Обычный 9 3 3 2" xfId="589"/>
    <cellStyle name="Обычный 9 3 3 3" xfId="418"/>
    <cellStyle name="Обычный 9 3 4" xfId="237"/>
    <cellStyle name="Обычный 9 3 4 2" xfId="590"/>
    <cellStyle name="Обычный 9 3 4 3" xfId="419"/>
    <cellStyle name="Обычный 9 3 5" xfId="483"/>
    <cellStyle name="Обычный 9 3 6" xfId="312"/>
    <cellStyle name="Обычный 9 4" xfId="238"/>
    <cellStyle name="Обычный 9 4 2" xfId="591"/>
    <cellStyle name="Обычный 9 4 3" xfId="420"/>
    <cellStyle name="Обычный 9 5" xfId="239"/>
    <cellStyle name="Обычный 9 5 2" xfId="592"/>
    <cellStyle name="Обычный 9 5 3" xfId="421"/>
    <cellStyle name="Обычный 9 6" xfId="461"/>
    <cellStyle name="Обычный 9 7" xfId="290"/>
    <cellStyle name="Обычный_Форматы по компаниям_last" xfId="46"/>
    <cellStyle name="Плохой" xfId="38" builtinId="27" customBuiltin="1"/>
    <cellStyle name="Плохой 2" xfId="96"/>
    <cellStyle name="Пояснение" xfId="39" builtinId="53" customBuiltin="1"/>
    <cellStyle name="Пояснение 2" xfId="97"/>
    <cellStyle name="Примечание" xfId="40" builtinId="10" customBuiltin="1"/>
    <cellStyle name="Примечание 2" xfId="98"/>
    <cellStyle name="Процентный 2" xfId="104"/>
    <cellStyle name="Процентный 2 3" xfId="277"/>
    <cellStyle name="Процентный 2 3 2" xfId="278"/>
    <cellStyle name="Процентный 3" xfId="105"/>
    <cellStyle name="Процентный 4" xfId="279"/>
    <cellStyle name="Процентный 4 2" xfId="628"/>
    <cellStyle name="Связанная ячейка" xfId="41" builtinId="24" customBuiltin="1"/>
    <cellStyle name="Связанная ячейка 2" xfId="99"/>
    <cellStyle name="Стиль 1" xfId="106"/>
    <cellStyle name="Текст предупреждения" xfId="42" builtinId="11" customBuiltin="1"/>
    <cellStyle name="Текст предупреждения 2" xfId="100"/>
    <cellStyle name="Финансовый 2" xfId="50"/>
    <cellStyle name="Финансовый 2 2" xfId="119"/>
    <cellStyle name="Финансовый 2 2 2" xfId="240"/>
    <cellStyle name="Финансовый 2 2 2 2" xfId="241"/>
    <cellStyle name="Финансовый 2 2 2 2 2" xfId="51"/>
    <cellStyle name="Финансовый 2 2 2 2 3" xfId="594"/>
    <cellStyle name="Финансовый 2 2 2 2 4" xfId="423"/>
    <cellStyle name="Финансовый 2 2 2 3" xfId="242"/>
    <cellStyle name="Финансовый 2 2 2 3 2" xfId="595"/>
    <cellStyle name="Финансовый 2 2 2 3 3" xfId="424"/>
    <cellStyle name="Финансовый 2 2 2 4" xfId="593"/>
    <cellStyle name="Финансовый 2 2 2 5" xfId="422"/>
    <cellStyle name="Финансовый 2 2 3" xfId="243"/>
    <cellStyle name="Финансовый 2 2 3 2" xfId="596"/>
    <cellStyle name="Финансовый 2 2 3 3" xfId="425"/>
    <cellStyle name="Финансовый 2 2 4" xfId="244"/>
    <cellStyle name="Финансовый 2 2 4 2" xfId="597"/>
    <cellStyle name="Финансовый 2 2 4 3" xfId="426"/>
    <cellStyle name="Финансовый 2 2 5" xfId="472"/>
    <cellStyle name="Финансовый 2 2 6" xfId="301"/>
    <cellStyle name="Финансовый 2 3" xfId="112"/>
    <cellStyle name="Финансовый 2 3 2" xfId="245"/>
    <cellStyle name="Финансовый 2 3 2 2" xfId="246"/>
    <cellStyle name="Финансовый 2 3 2 2 2" xfId="599"/>
    <cellStyle name="Финансовый 2 3 2 2 3" xfId="428"/>
    <cellStyle name="Финансовый 2 3 2 3" xfId="247"/>
    <cellStyle name="Финансовый 2 3 2 3 2" xfId="600"/>
    <cellStyle name="Финансовый 2 3 2 3 3" xfId="429"/>
    <cellStyle name="Финансовый 2 3 2 4" xfId="598"/>
    <cellStyle name="Финансовый 2 3 2 5" xfId="427"/>
    <cellStyle name="Финансовый 2 3 3" xfId="248"/>
    <cellStyle name="Финансовый 2 3 3 2" xfId="601"/>
    <cellStyle name="Финансовый 2 3 3 3" xfId="430"/>
    <cellStyle name="Финансовый 2 3 4" xfId="249"/>
    <cellStyle name="Финансовый 2 3 4 2" xfId="602"/>
    <cellStyle name="Финансовый 2 3 4 3" xfId="431"/>
    <cellStyle name="Финансовый 2 3 5" xfId="465"/>
    <cellStyle name="Финансовый 2 3 6" xfId="294"/>
    <cellStyle name="Финансовый 2 4" xfId="250"/>
    <cellStyle name="Финансовый 2 4 2" xfId="251"/>
    <cellStyle name="Финансовый 2 4 2 2" xfId="604"/>
    <cellStyle name="Финансовый 2 4 2 3" xfId="433"/>
    <cellStyle name="Финансовый 2 4 3" xfId="252"/>
    <cellStyle name="Финансовый 2 4 3 2" xfId="605"/>
    <cellStyle name="Финансовый 2 4 3 3" xfId="434"/>
    <cellStyle name="Финансовый 2 4 4" xfId="603"/>
    <cellStyle name="Финансовый 2 4 5" xfId="432"/>
    <cellStyle name="Финансовый 2 5" xfId="253"/>
    <cellStyle name="Финансовый 2 5 2" xfId="606"/>
    <cellStyle name="Финансовый 2 5 3" xfId="435"/>
    <cellStyle name="Финансовый 2 6" xfId="254"/>
    <cellStyle name="Финансовый 2 6 2" xfId="607"/>
    <cellStyle name="Финансовый 2 6 3" xfId="436"/>
    <cellStyle name="Финансовый 2 7" xfId="255"/>
    <cellStyle name="Финансовый 2 7 2" xfId="608"/>
    <cellStyle name="Финансовый 2 7 3" xfId="437"/>
    <cellStyle name="Финансовый 2 8" xfId="455"/>
    <cellStyle name="Финансовый 2 9" xfId="284"/>
    <cellStyle name="Финансовый 3" xfId="52"/>
    <cellStyle name="Финансовый 3 2" xfId="120"/>
    <cellStyle name="Финансовый 3 2 2" xfId="256"/>
    <cellStyle name="Финансовый 3 2 2 2" xfId="257"/>
    <cellStyle name="Финансовый 3 2 2 2 2" xfId="610"/>
    <cellStyle name="Финансовый 3 2 2 2 3" xfId="439"/>
    <cellStyle name="Финансовый 3 2 2 3" xfId="258"/>
    <cellStyle name="Финансовый 3 2 2 3 2" xfId="611"/>
    <cellStyle name="Финансовый 3 2 2 3 3" xfId="440"/>
    <cellStyle name="Финансовый 3 2 2 4" xfId="609"/>
    <cellStyle name="Финансовый 3 2 2 5" xfId="438"/>
    <cellStyle name="Финансовый 3 2 3" xfId="259"/>
    <cellStyle name="Финансовый 3 2 3 2" xfId="612"/>
    <cellStyle name="Финансовый 3 2 3 3" xfId="441"/>
    <cellStyle name="Финансовый 3 2 4" xfId="260"/>
    <cellStyle name="Финансовый 3 2 4 2" xfId="613"/>
    <cellStyle name="Финансовый 3 2 4 3" xfId="442"/>
    <cellStyle name="Финансовый 3 2 5" xfId="473"/>
    <cellStyle name="Финансовый 3 2 6" xfId="302"/>
    <cellStyle name="Финансовый 3 3" xfId="113"/>
    <cellStyle name="Финансовый 3 3 2" xfId="261"/>
    <cellStyle name="Финансовый 3 3 2 2" xfId="262"/>
    <cellStyle name="Финансовый 3 3 2 2 2" xfId="615"/>
    <cellStyle name="Финансовый 3 3 2 2 3" xfId="444"/>
    <cellStyle name="Финансовый 3 3 2 3" xfId="263"/>
    <cellStyle name="Финансовый 3 3 2 3 2" xfId="616"/>
    <cellStyle name="Финансовый 3 3 2 3 3" xfId="445"/>
    <cellStyle name="Финансовый 3 3 2 4" xfId="614"/>
    <cellStyle name="Финансовый 3 3 2 5" xfId="443"/>
    <cellStyle name="Финансовый 3 3 3" xfId="264"/>
    <cellStyle name="Финансовый 3 3 3 2" xfId="617"/>
    <cellStyle name="Финансовый 3 3 3 3" xfId="446"/>
    <cellStyle name="Финансовый 3 3 4" xfId="265"/>
    <cellStyle name="Финансовый 3 3 4 2" xfId="618"/>
    <cellStyle name="Финансовый 3 3 4 3" xfId="447"/>
    <cellStyle name="Финансовый 3 3 5" xfId="466"/>
    <cellStyle name="Финансовый 3 3 6" xfId="295"/>
    <cellStyle name="Финансовый 3 4" xfId="266"/>
    <cellStyle name="Финансовый 3 4 2" xfId="267"/>
    <cellStyle name="Финансовый 3 4 2 2" xfId="620"/>
    <cellStyle name="Финансовый 3 4 2 3" xfId="449"/>
    <cellStyle name="Финансовый 3 4 3" xfId="268"/>
    <cellStyle name="Финансовый 3 4 3 2" xfId="621"/>
    <cellStyle name="Финансовый 3 4 3 3" xfId="450"/>
    <cellStyle name="Финансовый 3 4 4" xfId="619"/>
    <cellStyle name="Финансовый 3 4 5" xfId="448"/>
    <cellStyle name="Финансовый 3 5" xfId="269"/>
    <cellStyle name="Финансовый 3 5 2" xfId="622"/>
    <cellStyle name="Финансовый 3 5 3" xfId="451"/>
    <cellStyle name="Финансовый 3 6" xfId="270"/>
    <cellStyle name="Финансовый 3 6 2" xfId="623"/>
    <cellStyle name="Финансовый 3 6 3" xfId="452"/>
    <cellStyle name="Финансовый 3 7" xfId="271"/>
    <cellStyle name="Финансовый 3 7 2" xfId="624"/>
    <cellStyle name="Финансовый 3 7 3" xfId="453"/>
    <cellStyle name="Финансовый 3 8" xfId="456"/>
    <cellStyle name="Финансовый 3 9" xfId="285"/>
    <cellStyle name="Финансовый 4" xfId="273"/>
    <cellStyle name="Финансовый 4 2" xfId="626"/>
    <cellStyle name="Финансовый 5" xfId="280"/>
    <cellStyle name="Финансовый 5 2" xfId="281"/>
    <cellStyle name="Финансовый 6" xfId="282"/>
    <cellStyle name="Финансовый 6 2" xfId="629"/>
    <cellStyle name="Хороший" xfId="43" builtinId="26" customBuiltin="1"/>
    <cellStyle name="Хороший 2" xfId="101"/>
  </cellStyles>
  <dxfs count="0"/>
  <tableStyles count="0" defaultTableStyle="TableStyleMedium9" defaultPivotStyle="PivotStyleLight16"/>
  <colors>
    <mruColors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erovskaya/Documents/&#1048;&#1085;&#1074;&#1077;&#1089;&#1090;&#1087;&#1088;&#1086;&#1075;&#1088;&#1072;&#1084;&#1084;&#1099;/2026/&#1058;&#1053;&#1057;%20&#1101;&#1085;&#1077;&#1088;&#1075;&#1086;%202025-2028/&#1048;&#1055;%20&#1058;&#1053;&#1057;%20&#1101;&#1085;&#1077;&#1088;&#1075;&#1086;%20(&#1087;&#1088;&#1077;&#1076;&#1086;&#1089;&#1090;&#1072;&#1074;&#1083;&#1077;&#1085;&#1086;)/20.10.2025/&#1056;&#1072;&#1089;&#1089;&#1084;&#1086;&#1090;&#1088;&#1077;&#1085;&#1080;&#1077;%20&#1056;&#1057;&#1058;/&#1044;&#1086;&#1088;&#1072;&#1073;&#1086;&#1090;&#1072;&#1085;&#1085;&#1099;&#1081;%20&#1087;&#1088;&#1086;&#1077;&#1082;&#1090;%20&#1048;&#1055;%202025-2028/2.1-2.9%20&#1060;&#1086;&#1088;&#1084;&#1099;%201-9%20&#1048;&#1055;%202025-2028%20&#1058;&#1053;&#1057;%20&#1069;&#1053;&#1045;&#1056;&#1043;&#1054;_&#1056;&#1054;&#1057;&#1058;&#1054;&#104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erovskaya/Documents/&#1057;&#1041;&#1067;&#1058;&#1067;/&#1057;&#1041;&#1067;&#1058;&#1054;&#1042;&#1067;&#1045;%20&#1053;&#1040;&#1044;&#1041;&#1040;&#1042;&#1050;&#1048;/&#1058;&#1053;&#1057;%20&#1101;&#1085;&#1077;&#1088;&#1075;&#1086;/2025/&#1048;&#1055;%20&#1058;&#1053;&#1057;%20&#1101;&#1085;&#1077;&#1088;&#1075;&#1086;/&#1048;&#1055;%20(&#1087;&#1086;&#1089;&#1090;%20&#1056;&#1057;&#1058;%20502%20&#1086;&#1090;%2015.11.2023)/5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_2025"/>
      <sheetName val="4_2026"/>
      <sheetName val="4_2027"/>
      <sheetName val="4_2028"/>
      <sheetName val="5"/>
      <sheetName val="6"/>
      <sheetName val="7"/>
      <sheetName val="8"/>
      <sheetName val="9"/>
    </sheetNames>
    <sheetDataSet>
      <sheetData sheetId="0">
        <row r="80">
          <cell r="AK80">
            <v>8.4975999960000017</v>
          </cell>
          <cell r="AU80">
            <v>5.3045399880000002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0) ТНС"/>
      <sheetName val="3.1 (2021) ТНС"/>
      <sheetName val="3.1 (2022) ТНС"/>
      <sheetName val="3.1 (2020)"/>
      <sheetName val="3.2 (2021)"/>
      <sheetName val="3.3 (2022)"/>
      <sheetName val="3.4 (2023)"/>
      <sheetName val="3.5 (2024)"/>
      <sheetName val="3.1 (2023) ТНС "/>
      <sheetName val="3.1 (2024) ТНС  "/>
      <sheetName val="3.1 (2025) ТНС  "/>
      <sheetName val="4"/>
      <sheetName val="_"/>
      <sheetName val="5"/>
      <sheetName val="6"/>
      <sheetName val="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F14" t="str">
            <v>НД</v>
          </cell>
          <cell r="G14" t="str">
            <v>НД</v>
          </cell>
          <cell r="H14" t="str">
            <v>НД</v>
          </cell>
          <cell r="I14" t="str">
            <v>Создание комфортных условий в собственных центрах обслуживания, кол-во ЦОК (шт.)</v>
          </cell>
          <cell r="J14" t="str">
            <v>Оборудование МКД интеллектуальными системами учета электроэнергии, кол-во ПУ (шт.)</v>
          </cell>
          <cell r="K14" t="str">
            <v>Обновление автопарка, шт.</v>
          </cell>
          <cell r="L14" t="str">
            <v>Обеспечение безопасности значимых объектов (шт.)</v>
          </cell>
          <cell r="M14" t="str">
            <v>Приобретение серверов, шт.</v>
          </cell>
          <cell r="N14" t="str">
            <v>Приобретение СХД,  шт.</v>
          </cell>
          <cell r="P14" t="str">
            <v>Замена печатной и оргтехники, шт.</v>
          </cell>
          <cell r="Q14" t="str">
            <v>Приобретение ИБП, шт.</v>
          </cell>
          <cell r="S14" t="str">
            <v>НД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8"/>
  <sheetViews>
    <sheetView showZeros="0" tabSelected="1" view="pageBreakPreview" zoomScale="70" zoomScaleNormal="70" zoomScaleSheetLayoutView="70" workbookViewId="0">
      <selection activeCell="B14" sqref="B14"/>
    </sheetView>
  </sheetViews>
  <sheetFormatPr defaultRowHeight="15.75"/>
  <cols>
    <col min="1" max="1" width="10.625" style="20" customWidth="1"/>
    <col min="2" max="2" width="33.625" style="20" customWidth="1"/>
    <col min="3" max="3" width="15.125" style="20" hidden="1" customWidth="1"/>
    <col min="4" max="4" width="6" style="20" hidden="1" customWidth="1"/>
    <col min="5" max="5" width="12.625" style="20" hidden="1" customWidth="1"/>
    <col min="6" max="6" width="10.5" style="20" hidden="1" customWidth="1"/>
    <col min="7" max="7" width="11.75" style="20" hidden="1" customWidth="1"/>
    <col min="8" max="8" width="7.625" style="20" hidden="1" customWidth="1"/>
    <col min="9" max="9" width="17.625" style="20" hidden="1" customWidth="1"/>
    <col min="10" max="10" width="19.75" style="20" hidden="1" customWidth="1"/>
    <col min="11" max="11" width="10.375" style="20" customWidth="1"/>
    <col min="12" max="12" width="6.5" style="20" customWidth="1"/>
    <col min="13" max="13" width="8.875" style="20" customWidth="1"/>
    <col min="14" max="14" width="13.75" style="20" bestFit="1" customWidth="1"/>
    <col min="15" max="15" width="9.125" style="20" customWidth="1"/>
    <col min="16" max="16" width="11.875" style="20" customWidth="1"/>
    <col min="17" max="17" width="6.125" style="20" customWidth="1"/>
    <col min="18" max="18" width="10" style="20" customWidth="1"/>
    <col min="19" max="19" width="13.75" style="20" bestFit="1" customWidth="1"/>
    <col min="20" max="20" width="7.875" style="20" customWidth="1"/>
    <col min="21" max="21" width="9.625" style="20" customWidth="1"/>
    <col min="22" max="22" width="7.25" style="20" customWidth="1"/>
    <col min="23" max="23" width="8.75" style="20" customWidth="1"/>
    <col min="24" max="24" width="13.75" style="20" bestFit="1" customWidth="1"/>
    <col min="25" max="25" width="13.25" style="20" customWidth="1"/>
    <col min="26" max="28" width="9.75" style="96" customWidth="1"/>
    <col min="29" max="29" width="13.75" style="96" bestFit="1" customWidth="1"/>
    <col min="30" max="30" width="9.75" style="96" customWidth="1"/>
    <col min="31" max="31" width="9.625" style="96" hidden="1" customWidth="1"/>
    <col min="32" max="35" width="9.25" style="96" hidden="1" customWidth="1"/>
    <col min="36" max="40" width="10.375" style="20" customWidth="1"/>
    <col min="41" max="16384" width="9" style="1"/>
  </cols>
  <sheetData>
    <row r="1" spans="1:40" ht="18.75">
      <c r="AN1" s="139" t="s">
        <v>231</v>
      </c>
    </row>
    <row r="2" spans="1:40" ht="18.75">
      <c r="AN2" s="140" t="s">
        <v>232</v>
      </c>
    </row>
    <row r="3" spans="1:40" ht="18.75">
      <c r="AL3" s="157"/>
      <c r="AM3" s="157"/>
      <c r="AN3" s="158" t="s">
        <v>278</v>
      </c>
    </row>
    <row r="4" spans="1:40" s="26" customFormat="1" ht="18.75">
      <c r="A4" s="181" t="s">
        <v>90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20"/>
      <c r="AK4" s="20"/>
      <c r="AL4" s="20"/>
      <c r="AM4" s="20"/>
      <c r="AN4" s="20"/>
    </row>
    <row r="5" spans="1:40" ht="18.75">
      <c r="A5" s="186" t="s">
        <v>91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35"/>
      <c r="AK5" s="35"/>
      <c r="AL5" s="35"/>
      <c r="AM5" s="35"/>
      <c r="AN5" s="35"/>
    </row>
    <row r="6" spans="1:40" s="26" customFormat="1" ht="18.7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134"/>
      <c r="V6" s="27"/>
      <c r="W6" s="27"/>
      <c r="X6" s="27"/>
      <c r="Y6" s="27"/>
      <c r="Z6" s="134"/>
      <c r="AA6" s="27"/>
      <c r="AB6" s="27"/>
      <c r="AC6" s="27"/>
      <c r="AD6" s="27"/>
      <c r="AE6" s="134"/>
      <c r="AF6" s="27"/>
      <c r="AG6" s="27"/>
      <c r="AH6" s="27"/>
      <c r="AI6" s="27"/>
      <c r="AJ6" s="35"/>
      <c r="AK6" s="35"/>
      <c r="AL6" s="35"/>
      <c r="AM6" s="35"/>
      <c r="AN6" s="35"/>
    </row>
    <row r="7" spans="1:40" ht="18.75">
      <c r="A7" s="182" t="s">
        <v>196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49"/>
      <c r="AK7" s="49"/>
      <c r="AL7" s="49"/>
      <c r="AM7" s="49"/>
      <c r="AN7" s="49"/>
    </row>
    <row r="8" spans="1:40" ht="18.75" customHeight="1">
      <c r="A8" s="185" t="s">
        <v>93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50"/>
      <c r="AK8" s="50"/>
      <c r="AL8" s="50"/>
      <c r="AM8" s="50"/>
      <c r="AN8" s="50"/>
    </row>
    <row r="9" spans="1:40">
      <c r="N9" s="127"/>
      <c r="X9" s="121"/>
      <c r="AC9" s="122"/>
    </row>
    <row r="10" spans="1:40" ht="78.75" customHeight="1">
      <c r="A10" s="184" t="s">
        <v>43</v>
      </c>
      <c r="B10" s="184" t="s">
        <v>97</v>
      </c>
      <c r="C10" s="184" t="s">
        <v>85</v>
      </c>
      <c r="D10" s="187" t="s">
        <v>44</v>
      </c>
      <c r="E10" s="184" t="s">
        <v>46</v>
      </c>
      <c r="F10" s="184" t="s">
        <v>5</v>
      </c>
      <c r="G10" s="184"/>
      <c r="H10" s="184"/>
      <c r="I10" s="184" t="s">
        <v>18</v>
      </c>
      <c r="J10" s="184" t="s">
        <v>17</v>
      </c>
      <c r="K10" s="184" t="s">
        <v>16</v>
      </c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</row>
    <row r="11" spans="1:40" ht="55.5" customHeight="1">
      <c r="A11" s="184"/>
      <c r="B11" s="184"/>
      <c r="C11" s="184"/>
      <c r="D11" s="187"/>
      <c r="E11" s="184"/>
      <c r="F11" s="172" t="s">
        <v>6</v>
      </c>
      <c r="G11" s="173"/>
      <c r="H11" s="174"/>
      <c r="I11" s="184"/>
      <c r="J11" s="184"/>
      <c r="K11" s="172" t="s">
        <v>239</v>
      </c>
      <c r="L11" s="173"/>
      <c r="M11" s="173"/>
      <c r="N11" s="173"/>
      <c r="O11" s="174"/>
      <c r="P11" s="172" t="s">
        <v>240</v>
      </c>
      <c r="Q11" s="173"/>
      <c r="R11" s="173"/>
      <c r="S11" s="173"/>
      <c r="T11" s="174"/>
      <c r="U11" s="172" t="s">
        <v>213</v>
      </c>
      <c r="V11" s="173"/>
      <c r="W11" s="173"/>
      <c r="X11" s="173"/>
      <c r="Y11" s="174"/>
      <c r="Z11" s="172" t="s">
        <v>241</v>
      </c>
      <c r="AA11" s="173"/>
      <c r="AB11" s="173"/>
      <c r="AC11" s="173"/>
      <c r="AD11" s="174"/>
      <c r="AE11" s="172" t="s">
        <v>242</v>
      </c>
      <c r="AF11" s="173"/>
      <c r="AG11" s="173"/>
      <c r="AH11" s="173"/>
      <c r="AI11" s="174"/>
      <c r="AJ11" s="172" t="s">
        <v>96</v>
      </c>
      <c r="AK11" s="173"/>
      <c r="AL11" s="173"/>
      <c r="AM11" s="173"/>
      <c r="AN11" s="174"/>
    </row>
    <row r="12" spans="1:40" ht="191.25" customHeight="1">
      <c r="A12" s="184"/>
      <c r="B12" s="184"/>
      <c r="C12" s="184"/>
      <c r="D12" s="187"/>
      <c r="E12" s="31" t="s">
        <v>80</v>
      </c>
      <c r="F12" s="32" t="s">
        <v>81</v>
      </c>
      <c r="G12" s="32" t="s">
        <v>2</v>
      </c>
      <c r="H12" s="32" t="s">
        <v>1</v>
      </c>
      <c r="I12" s="30" t="s">
        <v>6</v>
      </c>
      <c r="J12" s="81" t="s">
        <v>275</v>
      </c>
      <c r="K12" s="32" t="s">
        <v>11</v>
      </c>
      <c r="L12" s="32" t="s">
        <v>9</v>
      </c>
      <c r="M12" s="32" t="s">
        <v>86</v>
      </c>
      <c r="N12" s="30" t="s">
        <v>84</v>
      </c>
      <c r="O12" s="30" t="s">
        <v>10</v>
      </c>
      <c r="P12" s="32" t="s">
        <v>11</v>
      </c>
      <c r="Q12" s="32" t="s">
        <v>9</v>
      </c>
      <c r="R12" s="32" t="s">
        <v>86</v>
      </c>
      <c r="S12" s="30" t="s">
        <v>84</v>
      </c>
      <c r="T12" s="30" t="s">
        <v>10</v>
      </c>
      <c r="U12" s="32" t="s">
        <v>11</v>
      </c>
      <c r="V12" s="32" t="s">
        <v>9</v>
      </c>
      <c r="W12" s="32" t="s">
        <v>86</v>
      </c>
      <c r="X12" s="30" t="s">
        <v>84</v>
      </c>
      <c r="Y12" s="30" t="s">
        <v>10</v>
      </c>
      <c r="Z12" s="102" t="s">
        <v>11</v>
      </c>
      <c r="AA12" s="102" t="s">
        <v>9</v>
      </c>
      <c r="AB12" s="102" t="s">
        <v>86</v>
      </c>
      <c r="AC12" s="30" t="s">
        <v>84</v>
      </c>
      <c r="AD12" s="30" t="s">
        <v>10</v>
      </c>
      <c r="AE12" s="102" t="s">
        <v>11</v>
      </c>
      <c r="AF12" s="102" t="s">
        <v>9</v>
      </c>
      <c r="AG12" s="102" t="s">
        <v>86</v>
      </c>
      <c r="AH12" s="30" t="s">
        <v>84</v>
      </c>
      <c r="AI12" s="30" t="s">
        <v>10</v>
      </c>
      <c r="AJ12" s="32" t="s">
        <v>11</v>
      </c>
      <c r="AK12" s="32" t="s">
        <v>9</v>
      </c>
      <c r="AL12" s="32" t="s">
        <v>86</v>
      </c>
      <c r="AM12" s="30" t="s">
        <v>84</v>
      </c>
      <c r="AN12" s="30" t="s">
        <v>10</v>
      </c>
    </row>
    <row r="13" spans="1:40" ht="19.5" customHeight="1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29">
        <v>7</v>
      </c>
      <c r="H13" s="29">
        <v>8</v>
      </c>
      <c r="I13" s="29">
        <v>9</v>
      </c>
      <c r="J13" s="80">
        <v>10</v>
      </c>
      <c r="K13" s="24" t="s">
        <v>141</v>
      </c>
      <c r="L13" s="24" t="s">
        <v>142</v>
      </c>
      <c r="M13" s="24" t="s">
        <v>143</v>
      </c>
      <c r="N13" s="24" t="s">
        <v>144</v>
      </c>
      <c r="O13" s="24" t="s">
        <v>145</v>
      </c>
      <c r="P13" s="24" t="s">
        <v>146</v>
      </c>
      <c r="Q13" s="24" t="s">
        <v>147</v>
      </c>
      <c r="R13" s="24" t="s">
        <v>148</v>
      </c>
      <c r="S13" s="24" t="s">
        <v>149</v>
      </c>
      <c r="T13" s="24" t="s">
        <v>150</v>
      </c>
      <c r="U13" s="24" t="s">
        <v>151</v>
      </c>
      <c r="V13" s="24" t="s">
        <v>152</v>
      </c>
      <c r="W13" s="24" t="s">
        <v>153</v>
      </c>
      <c r="X13" s="24" t="s">
        <v>154</v>
      </c>
      <c r="Y13" s="24" t="s">
        <v>155</v>
      </c>
      <c r="Z13" s="24" t="s">
        <v>214</v>
      </c>
      <c r="AA13" s="24" t="s">
        <v>215</v>
      </c>
      <c r="AB13" s="24" t="s">
        <v>216</v>
      </c>
      <c r="AC13" s="24" t="s">
        <v>217</v>
      </c>
      <c r="AD13" s="24" t="s">
        <v>218</v>
      </c>
      <c r="AE13" s="24" t="s">
        <v>219</v>
      </c>
      <c r="AF13" s="24" t="s">
        <v>220</v>
      </c>
      <c r="AG13" s="24" t="s">
        <v>221</v>
      </c>
      <c r="AH13" s="24" t="s">
        <v>222</v>
      </c>
      <c r="AI13" s="24" t="s">
        <v>223</v>
      </c>
      <c r="AJ13" s="120">
        <v>12</v>
      </c>
      <c r="AK13" s="120">
        <v>13</v>
      </c>
      <c r="AL13" s="120">
        <v>14</v>
      </c>
      <c r="AM13" s="120">
        <v>15</v>
      </c>
      <c r="AN13" s="120">
        <v>16</v>
      </c>
    </row>
    <row r="14" spans="1:40" s="28" customFormat="1" ht="31.5">
      <c r="A14" s="51">
        <v>1</v>
      </c>
      <c r="B14" s="74" t="s">
        <v>189</v>
      </c>
      <c r="C14" s="74"/>
      <c r="D14" s="74"/>
      <c r="E14" s="74"/>
      <c r="F14" s="123">
        <f>F15+F20</f>
        <v>0</v>
      </c>
      <c r="G14" s="123">
        <f>G15+G20</f>
        <v>0</v>
      </c>
      <c r="H14" s="123"/>
      <c r="I14" s="123">
        <f>I15+I17+I20</f>
        <v>2250.9531963600002</v>
      </c>
      <c r="J14" s="123">
        <f t="shared" ref="J14:K14" si="0">J15+J17+J20</f>
        <v>2250.9531963600002</v>
      </c>
      <c r="K14" s="123">
        <f t="shared" si="0"/>
        <v>558.36043766</v>
      </c>
      <c r="L14" s="123">
        <f t="shared" ref="L14:AL14" si="1">L15+L20</f>
        <v>0</v>
      </c>
      <c r="M14" s="123">
        <f t="shared" si="1"/>
        <v>0</v>
      </c>
      <c r="N14" s="123">
        <f t="shared" ref="N14:P14" si="2">N15+N17+N20</f>
        <v>465.41910638000002</v>
      </c>
      <c r="O14" s="123">
        <f t="shared" si="2"/>
        <v>92.941331280000014</v>
      </c>
      <c r="P14" s="123">
        <f t="shared" si="2"/>
        <v>548.27369069999997</v>
      </c>
      <c r="Q14" s="123">
        <f t="shared" si="1"/>
        <v>0</v>
      </c>
      <c r="R14" s="123">
        <f t="shared" si="1"/>
        <v>0</v>
      </c>
      <c r="S14" s="123">
        <f t="shared" ref="S14:U14" si="3">S15+S17+S20</f>
        <v>456.89474225000004</v>
      </c>
      <c r="T14" s="123">
        <f t="shared" si="3"/>
        <v>91.378948449999996</v>
      </c>
      <c r="U14" s="123">
        <f t="shared" si="3"/>
        <v>560.66491312799997</v>
      </c>
      <c r="V14" s="123">
        <f t="shared" si="1"/>
        <v>0</v>
      </c>
      <c r="W14" s="123">
        <f t="shared" si="1"/>
        <v>0</v>
      </c>
      <c r="X14" s="123">
        <f t="shared" ref="X14:Z14" si="4">X15+X17+X20</f>
        <v>467.22076093999999</v>
      </c>
      <c r="Y14" s="123">
        <f t="shared" si="4"/>
        <v>93.444152188000004</v>
      </c>
      <c r="Z14" s="123">
        <f t="shared" si="4"/>
        <v>583.65415487200016</v>
      </c>
      <c r="AA14" s="123">
        <f t="shared" ref="AA14:AB14" si="5">AA15+AA20</f>
        <v>0</v>
      </c>
      <c r="AB14" s="123">
        <f t="shared" si="5"/>
        <v>0</v>
      </c>
      <c r="AC14" s="123">
        <f t="shared" ref="AC14:AJ14" si="6">AC15+AC17+AC20</f>
        <v>486.37846239333351</v>
      </c>
      <c r="AD14" s="123">
        <f t="shared" si="6"/>
        <v>97.275692478666713</v>
      </c>
      <c r="AE14" s="123">
        <f t="shared" si="6"/>
        <v>0</v>
      </c>
      <c r="AF14" s="123">
        <f t="shared" si="6"/>
        <v>0</v>
      </c>
      <c r="AG14" s="123">
        <f t="shared" si="6"/>
        <v>0</v>
      </c>
      <c r="AH14" s="123">
        <f t="shared" si="6"/>
        <v>0</v>
      </c>
      <c r="AI14" s="123">
        <f t="shared" si="6"/>
        <v>0</v>
      </c>
      <c r="AJ14" s="123">
        <f t="shared" si="6"/>
        <v>2250.9531963600002</v>
      </c>
      <c r="AK14" s="123">
        <f t="shared" si="1"/>
        <v>0</v>
      </c>
      <c r="AL14" s="123">
        <f t="shared" si="1"/>
        <v>0</v>
      </c>
      <c r="AM14" s="123">
        <f t="shared" ref="AM14:AN14" si="7">AM15+AM17+AM20</f>
        <v>1875.9130719633338</v>
      </c>
      <c r="AN14" s="123">
        <f t="shared" si="7"/>
        <v>375.04012439666678</v>
      </c>
    </row>
    <row r="15" spans="1:40" s="28" customFormat="1" ht="31.5">
      <c r="A15" s="51" t="s">
        <v>190</v>
      </c>
      <c r="B15" s="74" t="s">
        <v>191</v>
      </c>
      <c r="C15" s="74"/>
      <c r="D15" s="74"/>
      <c r="E15" s="74"/>
      <c r="F15" s="123">
        <f>F16</f>
        <v>0</v>
      </c>
      <c r="G15" s="123">
        <f>G16</f>
        <v>0</v>
      </c>
      <c r="H15" s="123"/>
      <c r="I15" s="123">
        <f t="shared" ref="I15:AN15" si="8">I16</f>
        <v>1685.3980324920001</v>
      </c>
      <c r="J15" s="124">
        <f t="shared" si="8"/>
        <v>1685.3980324920001</v>
      </c>
      <c r="K15" s="123">
        <f t="shared" si="8"/>
        <v>418.39648682400002</v>
      </c>
      <c r="L15" s="123">
        <f t="shared" si="8"/>
        <v>0</v>
      </c>
      <c r="M15" s="123">
        <f t="shared" si="8"/>
        <v>0</v>
      </c>
      <c r="N15" s="123">
        <f t="shared" si="8"/>
        <v>348.66373902000004</v>
      </c>
      <c r="O15" s="123">
        <f t="shared" si="8"/>
        <v>69.732747804000013</v>
      </c>
      <c r="P15" s="123">
        <f t="shared" si="8"/>
        <v>429.93595948800004</v>
      </c>
      <c r="Q15" s="123">
        <f t="shared" si="8"/>
        <v>0</v>
      </c>
      <c r="R15" s="123">
        <f t="shared" si="8"/>
        <v>0</v>
      </c>
      <c r="S15" s="123">
        <f t="shared" si="8"/>
        <v>358.27996624000002</v>
      </c>
      <c r="T15" s="123">
        <f t="shared" si="8"/>
        <v>71.655993248000001</v>
      </c>
      <c r="U15" s="123">
        <f t="shared" si="8"/>
        <v>349.202015184</v>
      </c>
      <c r="V15" s="123">
        <f t="shared" si="8"/>
        <v>0</v>
      </c>
      <c r="W15" s="123">
        <f t="shared" si="8"/>
        <v>0</v>
      </c>
      <c r="X15" s="123">
        <f t="shared" si="8"/>
        <v>291.00167931999999</v>
      </c>
      <c r="Y15" s="123">
        <f t="shared" si="8"/>
        <v>58.200335864000003</v>
      </c>
      <c r="Z15" s="123">
        <f t="shared" si="8"/>
        <v>487.86357099600019</v>
      </c>
      <c r="AA15" s="123">
        <f t="shared" si="8"/>
        <v>0</v>
      </c>
      <c r="AB15" s="123">
        <f t="shared" si="8"/>
        <v>0</v>
      </c>
      <c r="AC15" s="124">
        <f t="shared" si="8"/>
        <v>406.55297583000015</v>
      </c>
      <c r="AD15" s="123">
        <f t="shared" si="8"/>
        <v>81.310595166000041</v>
      </c>
      <c r="AE15" s="123">
        <f>AE16</f>
        <v>0</v>
      </c>
      <c r="AF15" s="123">
        <f t="shared" si="8"/>
        <v>0</v>
      </c>
      <c r="AG15" s="123">
        <f t="shared" si="8"/>
        <v>0</v>
      </c>
      <c r="AH15" s="123">
        <f t="shared" si="8"/>
        <v>0</v>
      </c>
      <c r="AI15" s="123">
        <f t="shared" si="8"/>
        <v>0</v>
      </c>
      <c r="AJ15" s="123">
        <f>AJ16</f>
        <v>1685.3980324920003</v>
      </c>
      <c r="AK15" s="123">
        <f t="shared" si="8"/>
        <v>0</v>
      </c>
      <c r="AL15" s="123">
        <f t="shared" si="8"/>
        <v>0</v>
      </c>
      <c r="AM15" s="123">
        <f t="shared" si="8"/>
        <v>1404.4983604100003</v>
      </c>
      <c r="AN15" s="123">
        <f t="shared" si="8"/>
        <v>280.89967208200005</v>
      </c>
    </row>
    <row r="16" spans="1:40" s="28" customFormat="1">
      <c r="A16" s="51" t="s">
        <v>192</v>
      </c>
      <c r="B16" s="132" t="str">
        <f>'2'!B14</f>
        <v>Создание ИСУЭ (АСКУЭ)</v>
      </c>
      <c r="C16" s="132" t="s">
        <v>249</v>
      </c>
      <c r="D16" s="156">
        <v>2025</v>
      </c>
      <c r="E16" s="132">
        <v>2028</v>
      </c>
      <c r="F16" s="123"/>
      <c r="G16" s="123"/>
      <c r="H16" s="123"/>
      <c r="I16" s="123">
        <f>K16+P16+U16+Z16+AE16</f>
        <v>1685.3980324920001</v>
      </c>
      <c r="J16" s="124">
        <f>I16</f>
        <v>1685.3980324920001</v>
      </c>
      <c r="K16" s="123">
        <f>N16+O16</f>
        <v>418.39648682400002</v>
      </c>
      <c r="L16" s="123"/>
      <c r="M16" s="123"/>
      <c r="N16" s="123">
        <v>348.66373902000004</v>
      </c>
      <c r="O16" s="123">
        <f>N16*0.2</f>
        <v>69.732747804000013</v>
      </c>
      <c r="P16" s="123">
        <f>S16+T16</f>
        <v>429.93595948800004</v>
      </c>
      <c r="Q16" s="123"/>
      <c r="R16" s="123"/>
      <c r="S16" s="123">
        <v>358.27996624000002</v>
      </c>
      <c r="T16" s="123">
        <f>S16*0.2</f>
        <v>71.655993248000001</v>
      </c>
      <c r="U16" s="123">
        <f>X16+Y16</f>
        <v>349.202015184</v>
      </c>
      <c r="V16" s="123"/>
      <c r="W16" s="123"/>
      <c r="X16" s="124">
        <v>291.00167931999999</v>
      </c>
      <c r="Y16" s="123">
        <f>X16*0.2</f>
        <v>58.200335864000003</v>
      </c>
      <c r="Z16" s="123">
        <f>AC16+AD16</f>
        <v>487.86357099600019</v>
      </c>
      <c r="AA16" s="123"/>
      <c r="AB16" s="123"/>
      <c r="AC16" s="124">
        <v>406.55297583000015</v>
      </c>
      <c r="AD16" s="123">
        <f>AC16*0.2</f>
        <v>81.310595166000041</v>
      </c>
      <c r="AE16" s="123">
        <f>AH16+AI16</f>
        <v>0</v>
      </c>
      <c r="AF16" s="123"/>
      <c r="AG16" s="123"/>
      <c r="AH16" s="124"/>
      <c r="AI16" s="123">
        <f>AH16*0.2</f>
        <v>0</v>
      </c>
      <c r="AJ16" s="123">
        <f>SUM(AK16:AN16)</f>
        <v>1685.3980324920003</v>
      </c>
      <c r="AK16" s="123"/>
      <c r="AL16" s="123"/>
      <c r="AM16" s="123">
        <f>N16+S16+X16+AC16+AH16</f>
        <v>1404.4983604100003</v>
      </c>
      <c r="AN16" s="123">
        <f>O16+T16+Y16+AD16+AI16</f>
        <v>280.89967208200005</v>
      </c>
    </row>
    <row r="17" spans="1:40" s="144" customFormat="1" ht="47.25">
      <c r="A17" s="51" t="s">
        <v>250</v>
      </c>
      <c r="B17" s="147" t="s">
        <v>253</v>
      </c>
      <c r="C17" s="147"/>
      <c r="D17" s="147"/>
      <c r="E17" s="147"/>
      <c r="F17" s="123">
        <f>SUM(F18:F23)</f>
        <v>0</v>
      </c>
      <c r="G17" s="123">
        <f>SUM(G18:G23)</f>
        <v>0</v>
      </c>
      <c r="H17" s="123"/>
      <c r="I17" s="123">
        <f>SUM(I18:I19)</f>
        <v>172.44910039600001</v>
      </c>
      <c r="J17" s="124">
        <f>SUM(J18:J19)</f>
        <v>172.44910039600001</v>
      </c>
      <c r="K17" s="124">
        <f>SUM(K18:K19)</f>
        <v>0</v>
      </c>
      <c r="L17" s="123">
        <f t="shared" ref="L17:AL17" si="9">SUM(L18:L23)</f>
        <v>0</v>
      </c>
      <c r="M17" s="123">
        <f t="shared" si="9"/>
        <v>0</v>
      </c>
      <c r="N17" s="124">
        <f t="shared" ref="N17:P17" si="10">SUM(N18:N19)</f>
        <v>0</v>
      </c>
      <c r="O17" s="124">
        <f t="shared" si="10"/>
        <v>0</v>
      </c>
      <c r="P17" s="124">
        <f t="shared" si="10"/>
        <v>0</v>
      </c>
      <c r="Q17" s="123">
        <f t="shared" si="9"/>
        <v>0</v>
      </c>
      <c r="R17" s="123">
        <f t="shared" si="9"/>
        <v>0</v>
      </c>
      <c r="S17" s="124">
        <f t="shared" ref="S17:U17" si="11">SUM(S18:S19)</f>
        <v>0</v>
      </c>
      <c r="T17" s="124">
        <f t="shared" si="11"/>
        <v>0</v>
      </c>
      <c r="U17" s="124">
        <f t="shared" si="11"/>
        <v>133.766886516</v>
      </c>
      <c r="V17" s="123">
        <f t="shared" si="9"/>
        <v>0</v>
      </c>
      <c r="W17" s="123">
        <f t="shared" si="9"/>
        <v>0</v>
      </c>
      <c r="X17" s="124">
        <f t="shared" ref="X17:Z17" si="12">SUM(X18:X19)</f>
        <v>111.47240543000001</v>
      </c>
      <c r="Y17" s="124">
        <f t="shared" si="12"/>
        <v>22.294481086000005</v>
      </c>
      <c r="Z17" s="124">
        <f t="shared" si="12"/>
        <v>38.682213880000013</v>
      </c>
      <c r="AA17" s="123">
        <f t="shared" si="9"/>
        <v>0</v>
      </c>
      <c r="AB17" s="123">
        <f t="shared" si="9"/>
        <v>0</v>
      </c>
      <c r="AC17" s="124">
        <f t="shared" ref="AC17:AJ17" si="13">SUM(AC18:AC19)</f>
        <v>32.235178233333343</v>
      </c>
      <c r="AD17" s="124">
        <f t="shared" si="13"/>
        <v>6.4470356466666692</v>
      </c>
      <c r="AE17" s="124">
        <f t="shared" si="13"/>
        <v>0</v>
      </c>
      <c r="AF17" s="124">
        <f t="shared" si="13"/>
        <v>0</v>
      </c>
      <c r="AG17" s="124">
        <f t="shared" si="13"/>
        <v>0</v>
      </c>
      <c r="AH17" s="124">
        <f t="shared" si="13"/>
        <v>0</v>
      </c>
      <c r="AI17" s="124">
        <f t="shared" si="13"/>
        <v>0</v>
      </c>
      <c r="AJ17" s="124">
        <f t="shared" si="13"/>
        <v>172.44910039600003</v>
      </c>
      <c r="AK17" s="123">
        <f t="shared" si="9"/>
        <v>0</v>
      </c>
      <c r="AL17" s="123">
        <f t="shared" si="9"/>
        <v>0</v>
      </c>
      <c r="AM17" s="124">
        <f t="shared" ref="AM17:AN17" si="14">SUM(AM18:AM19)</f>
        <v>143.70758366333337</v>
      </c>
      <c r="AN17" s="124">
        <f t="shared" si="14"/>
        <v>28.741516732666671</v>
      </c>
    </row>
    <row r="18" spans="1:40" s="28" customFormat="1" ht="63">
      <c r="A18" s="51" t="s">
        <v>251</v>
      </c>
      <c r="B18" s="147" t="s">
        <v>254</v>
      </c>
      <c r="C18" s="147" t="s">
        <v>255</v>
      </c>
      <c r="D18" s="147">
        <v>2027</v>
      </c>
      <c r="E18" s="147">
        <v>2028</v>
      </c>
      <c r="F18" s="123"/>
      <c r="G18" s="123"/>
      <c r="H18" s="123"/>
      <c r="I18" s="123">
        <f t="shared" ref="I18:I19" si="15">K18+P18+U18+Z18+AE18</f>
        <v>101.43834826000001</v>
      </c>
      <c r="J18" s="124">
        <f t="shared" ref="J18:J19" si="16">I18</f>
        <v>101.43834826000001</v>
      </c>
      <c r="K18" s="123">
        <f>N18+O18</f>
        <v>0</v>
      </c>
      <c r="L18" s="123"/>
      <c r="M18" s="159"/>
      <c r="N18" s="159">
        <v>0</v>
      </c>
      <c r="O18" s="159">
        <f>N18*0.2</f>
        <v>0</v>
      </c>
      <c r="P18" s="159">
        <f>S18+T18</f>
        <v>0</v>
      </c>
      <c r="Q18" s="159"/>
      <c r="R18" s="159"/>
      <c r="S18" s="159">
        <v>0</v>
      </c>
      <c r="T18" s="159">
        <f>S18*0.2</f>
        <v>0</v>
      </c>
      <c r="U18" s="159">
        <f>X18+Y18</f>
        <v>62.756134379999999</v>
      </c>
      <c r="V18" s="159"/>
      <c r="W18" s="159"/>
      <c r="X18" s="160">
        <v>52.29677865</v>
      </c>
      <c r="Y18" s="159">
        <f>X18*0.2</f>
        <v>10.45935573</v>
      </c>
      <c r="Z18" s="159">
        <f>AC18+AD18</f>
        <v>38.682213880000013</v>
      </c>
      <c r="AA18" s="159"/>
      <c r="AB18" s="159"/>
      <c r="AC18" s="160">
        <v>32.235178233333343</v>
      </c>
      <c r="AD18" s="159">
        <f>AC18*0.2</f>
        <v>6.4470356466666692</v>
      </c>
      <c r="AE18" s="159">
        <f>AH18+AI18</f>
        <v>0</v>
      </c>
      <c r="AF18" s="159"/>
      <c r="AG18" s="159"/>
      <c r="AH18" s="160"/>
      <c r="AI18" s="159">
        <f>AH18*0.2</f>
        <v>0</v>
      </c>
      <c r="AJ18" s="159">
        <f>SUM(AK18:AN18)</f>
        <v>101.43834826000003</v>
      </c>
      <c r="AK18" s="159"/>
      <c r="AL18" s="159"/>
      <c r="AM18" s="159">
        <f>N18+S18+X18+AC18+AH18</f>
        <v>84.531956883333351</v>
      </c>
      <c r="AN18" s="159">
        <f>O18+T18+Y18+AD18+AI18</f>
        <v>16.906391376666669</v>
      </c>
    </row>
    <row r="19" spans="1:40" s="28" customFormat="1" ht="39.75" customHeight="1">
      <c r="A19" s="51" t="s">
        <v>252</v>
      </c>
      <c r="B19" s="147" t="s">
        <v>256</v>
      </c>
      <c r="C19" s="147" t="s">
        <v>257</v>
      </c>
      <c r="D19" s="147">
        <v>2027</v>
      </c>
      <c r="E19" s="147">
        <v>2028</v>
      </c>
      <c r="F19" s="123"/>
      <c r="G19" s="123"/>
      <c r="H19" s="123"/>
      <c r="I19" s="123">
        <f t="shared" si="15"/>
        <v>71.010752136000008</v>
      </c>
      <c r="J19" s="124">
        <f t="shared" si="16"/>
        <v>71.010752136000008</v>
      </c>
      <c r="K19" s="123">
        <f>N19+O19</f>
        <v>0</v>
      </c>
      <c r="L19" s="123"/>
      <c r="M19" s="159"/>
      <c r="N19" s="159">
        <v>0</v>
      </c>
      <c r="O19" s="159">
        <f>N19*0.2</f>
        <v>0</v>
      </c>
      <c r="P19" s="159">
        <f>S19+T19</f>
        <v>0</v>
      </c>
      <c r="Q19" s="159"/>
      <c r="R19" s="159"/>
      <c r="S19" s="159">
        <v>0</v>
      </c>
      <c r="T19" s="159">
        <f>S19*0.2</f>
        <v>0</v>
      </c>
      <c r="U19" s="159">
        <f>X19+Y19</f>
        <v>71.010752136000008</v>
      </c>
      <c r="V19" s="159"/>
      <c r="W19" s="159"/>
      <c r="X19" s="160">
        <v>59.175626780000009</v>
      </c>
      <c r="Y19" s="159">
        <f>X19*0.2</f>
        <v>11.835125356000002</v>
      </c>
      <c r="Z19" s="159">
        <f>AC19+AD19</f>
        <v>0</v>
      </c>
      <c r="AA19" s="159"/>
      <c r="AB19" s="159"/>
      <c r="AC19" s="160">
        <v>0</v>
      </c>
      <c r="AD19" s="159">
        <f>AC19*0.2</f>
        <v>0</v>
      </c>
      <c r="AE19" s="159">
        <f>AH19+AI19</f>
        <v>0</v>
      </c>
      <c r="AF19" s="159"/>
      <c r="AG19" s="159"/>
      <c r="AH19" s="160"/>
      <c r="AI19" s="159">
        <f>AH19*0.2</f>
        <v>0</v>
      </c>
      <c r="AJ19" s="159">
        <f>SUM(AK19:AN19)</f>
        <v>71.010752136000008</v>
      </c>
      <c r="AK19" s="159"/>
      <c r="AL19" s="159"/>
      <c r="AM19" s="159">
        <f>N19+S19+X19+AC19+AH19</f>
        <v>59.175626780000009</v>
      </c>
      <c r="AN19" s="159">
        <f>O19+T19+Y19+AD19+AI19</f>
        <v>11.835125356000002</v>
      </c>
    </row>
    <row r="20" spans="1:40" s="131" customFormat="1">
      <c r="A20" s="51" t="s">
        <v>258</v>
      </c>
      <c r="B20" s="132" t="s">
        <v>193</v>
      </c>
      <c r="C20" s="132"/>
      <c r="D20" s="132"/>
      <c r="E20" s="132"/>
      <c r="F20" s="123">
        <f>SUM(F21:F26)</f>
        <v>0</v>
      </c>
      <c r="G20" s="123">
        <f>SUM(G21:G26)</f>
        <v>0</v>
      </c>
      <c r="H20" s="123"/>
      <c r="I20" s="123">
        <f t="shared" ref="I20:AN20" si="17">SUM(I21:I26)</f>
        <v>393.10606347200002</v>
      </c>
      <c r="J20" s="124">
        <f t="shared" si="17"/>
        <v>393.10606347200002</v>
      </c>
      <c r="K20" s="123">
        <f t="shared" si="17"/>
        <v>139.96395083599998</v>
      </c>
      <c r="L20" s="123">
        <f t="shared" si="17"/>
        <v>0</v>
      </c>
      <c r="M20" s="159">
        <f t="shared" si="17"/>
        <v>0</v>
      </c>
      <c r="N20" s="159">
        <f t="shared" si="17"/>
        <v>116.75536736000001</v>
      </c>
      <c r="O20" s="159">
        <f t="shared" si="17"/>
        <v>23.208583476000005</v>
      </c>
      <c r="P20" s="159">
        <f t="shared" si="17"/>
        <v>118.33773121199998</v>
      </c>
      <c r="Q20" s="159">
        <f t="shared" si="17"/>
        <v>0</v>
      </c>
      <c r="R20" s="159">
        <f t="shared" si="17"/>
        <v>0</v>
      </c>
      <c r="S20" s="159">
        <f t="shared" si="17"/>
        <v>98.614776009999986</v>
      </c>
      <c r="T20" s="159">
        <f t="shared" si="17"/>
        <v>19.722955201999998</v>
      </c>
      <c r="U20" s="159">
        <f t="shared" si="17"/>
        <v>77.696011428000006</v>
      </c>
      <c r="V20" s="159">
        <f t="shared" si="17"/>
        <v>0</v>
      </c>
      <c r="W20" s="159">
        <f t="shared" si="17"/>
        <v>0</v>
      </c>
      <c r="X20" s="160">
        <f t="shared" si="17"/>
        <v>64.746676190000002</v>
      </c>
      <c r="Y20" s="159">
        <f t="shared" si="17"/>
        <v>12.949335238000003</v>
      </c>
      <c r="Z20" s="159">
        <f t="shared" si="17"/>
        <v>57.108369996</v>
      </c>
      <c r="AA20" s="159">
        <f t="shared" si="17"/>
        <v>0</v>
      </c>
      <c r="AB20" s="159">
        <f t="shared" si="17"/>
        <v>0</v>
      </c>
      <c r="AC20" s="160">
        <f t="shared" si="17"/>
        <v>47.590308329999999</v>
      </c>
      <c r="AD20" s="159">
        <f t="shared" si="17"/>
        <v>9.5180616660000013</v>
      </c>
      <c r="AE20" s="159">
        <f t="shared" si="17"/>
        <v>0</v>
      </c>
      <c r="AF20" s="159">
        <f t="shared" si="17"/>
        <v>0</v>
      </c>
      <c r="AG20" s="159">
        <f t="shared" si="17"/>
        <v>0</v>
      </c>
      <c r="AH20" s="160">
        <f t="shared" si="17"/>
        <v>0</v>
      </c>
      <c r="AI20" s="159">
        <f t="shared" si="17"/>
        <v>0</v>
      </c>
      <c r="AJ20" s="159">
        <f t="shared" si="17"/>
        <v>393.10606347200002</v>
      </c>
      <c r="AK20" s="159">
        <f t="shared" si="17"/>
        <v>0</v>
      </c>
      <c r="AL20" s="159">
        <f t="shared" si="17"/>
        <v>0</v>
      </c>
      <c r="AM20" s="159">
        <f t="shared" si="17"/>
        <v>327.70712788999998</v>
      </c>
      <c r="AN20" s="159">
        <f t="shared" si="17"/>
        <v>65.398935582000007</v>
      </c>
    </row>
    <row r="21" spans="1:40" s="28" customFormat="1">
      <c r="A21" s="51" t="s">
        <v>259</v>
      </c>
      <c r="B21" s="132" t="s">
        <v>265</v>
      </c>
      <c r="C21" s="132" t="s">
        <v>266</v>
      </c>
      <c r="D21" s="156">
        <v>2025</v>
      </c>
      <c r="E21" s="132">
        <v>2028</v>
      </c>
      <c r="F21" s="123"/>
      <c r="G21" s="123"/>
      <c r="H21" s="123"/>
      <c r="I21" s="123">
        <f t="shared" ref="I21" si="18">K21+P21+U21+Z21+AE21</f>
        <v>29.524541088000003</v>
      </c>
      <c r="J21" s="124">
        <f t="shared" ref="J21" si="19">I21</f>
        <v>29.524541088000003</v>
      </c>
      <c r="K21" s="123">
        <f>N21+O21</f>
        <v>8.4975999960000017</v>
      </c>
      <c r="L21" s="123"/>
      <c r="M21" s="159"/>
      <c r="N21" s="159">
        <v>7.0813333300000005</v>
      </c>
      <c r="O21" s="159">
        <f>N21*0.2</f>
        <v>1.4162666660000003</v>
      </c>
      <c r="P21" s="159">
        <f t="shared" ref="P21" si="20">S21+T21</f>
        <v>5.304539988000001</v>
      </c>
      <c r="Q21" s="159"/>
      <c r="R21" s="159"/>
      <c r="S21" s="159">
        <f>'[1]1'!AU80/1.2</f>
        <v>4.4204499900000007</v>
      </c>
      <c r="T21" s="159">
        <f>S21*0.2</f>
        <v>0.88408999800000021</v>
      </c>
      <c r="U21" s="159">
        <f t="shared" ref="U21" si="21">X21+Y21</f>
        <v>5.5220261280000003</v>
      </c>
      <c r="V21" s="159"/>
      <c r="W21" s="159"/>
      <c r="X21" s="160">
        <v>4.6016884400000002</v>
      </c>
      <c r="Y21" s="159">
        <f>X21*0.2</f>
        <v>0.92033768800000004</v>
      </c>
      <c r="Z21" s="159">
        <f t="shared" ref="Z21" si="22">AC21+AD21</f>
        <v>10.200374975999999</v>
      </c>
      <c r="AA21" s="159"/>
      <c r="AB21" s="159"/>
      <c r="AC21" s="160">
        <v>8.5003124799999998</v>
      </c>
      <c r="AD21" s="159">
        <f>AC21*0.2</f>
        <v>1.7000624960000001</v>
      </c>
      <c r="AE21" s="159">
        <f t="shared" ref="AE21" si="23">AH21+AI21</f>
        <v>0</v>
      </c>
      <c r="AF21" s="159"/>
      <c r="AG21" s="159"/>
      <c r="AH21" s="160"/>
      <c r="AI21" s="159">
        <f>AH21*0.2</f>
        <v>0</v>
      </c>
      <c r="AJ21" s="159">
        <f t="shared" ref="AJ21" si="24">SUM(AK21:AN21)</f>
        <v>29.524541088000003</v>
      </c>
      <c r="AK21" s="159"/>
      <c r="AL21" s="159"/>
      <c r="AM21" s="159">
        <f t="shared" ref="AM21:AN21" si="25">N21+S21+X21+AC21+AH21</f>
        <v>24.603784240000003</v>
      </c>
      <c r="AN21" s="159">
        <f t="shared" si="25"/>
        <v>4.9207568480000008</v>
      </c>
    </row>
    <row r="22" spans="1:40" ht="31.5">
      <c r="A22" s="51" t="s">
        <v>260</v>
      </c>
      <c r="B22" s="132" t="s">
        <v>267</v>
      </c>
      <c r="C22" s="132" t="s">
        <v>268</v>
      </c>
      <c r="D22" s="132">
        <v>2025</v>
      </c>
      <c r="E22" s="132">
        <v>2026</v>
      </c>
      <c r="F22" s="123"/>
      <c r="G22" s="123"/>
      <c r="H22" s="123"/>
      <c r="I22" s="123">
        <f t="shared" ref="I22" si="26">K22+P22+U22+Z22+AE22</f>
        <v>40.447027992000002</v>
      </c>
      <c r="J22" s="124">
        <f t="shared" ref="J22" si="27">I22</f>
        <v>40.447027992000002</v>
      </c>
      <c r="K22" s="123">
        <f t="shared" ref="K22" si="28">N22+O22</f>
        <v>29.419001999999999</v>
      </c>
      <c r="L22" s="123"/>
      <c r="M22" s="159"/>
      <c r="N22" s="159">
        <v>24.515834999999999</v>
      </c>
      <c r="O22" s="159">
        <f t="shared" ref="O22:O26" si="29">N22*0.2</f>
        <v>4.9031669999999998</v>
      </c>
      <c r="P22" s="159">
        <f t="shared" ref="P22" si="30">S22+T22</f>
        <v>11.028025992000002</v>
      </c>
      <c r="Q22" s="159"/>
      <c r="R22" s="159"/>
      <c r="S22" s="159">
        <v>9.1900216600000011</v>
      </c>
      <c r="T22" s="159">
        <f t="shared" ref="T22:T26" si="31">S22*0.2</f>
        <v>1.8380043320000004</v>
      </c>
      <c r="U22" s="159">
        <f t="shared" ref="U22" si="32">X22+Y22</f>
        <v>0</v>
      </c>
      <c r="V22" s="159"/>
      <c r="W22" s="159"/>
      <c r="X22" s="160">
        <v>0</v>
      </c>
      <c r="Y22" s="159">
        <f t="shared" ref="Y22:Y26" si="33">X22*0.2</f>
        <v>0</v>
      </c>
      <c r="Z22" s="159">
        <f t="shared" ref="Z22" si="34">AC22+AD22</f>
        <v>0</v>
      </c>
      <c r="AA22" s="159"/>
      <c r="AB22" s="159"/>
      <c r="AC22" s="160">
        <v>0</v>
      </c>
      <c r="AD22" s="159">
        <f t="shared" ref="AD22:AD26" si="35">AC22*0.2</f>
        <v>0</v>
      </c>
      <c r="AE22" s="159">
        <f t="shared" ref="AE22" si="36">AH22+AI22</f>
        <v>0</v>
      </c>
      <c r="AF22" s="159"/>
      <c r="AG22" s="159"/>
      <c r="AH22" s="160"/>
      <c r="AI22" s="159">
        <f t="shared" ref="AI22:AI26" si="37">AH22*0.2</f>
        <v>0</v>
      </c>
      <c r="AJ22" s="159">
        <f t="shared" ref="AJ22" si="38">SUM(AK22:AN22)</f>
        <v>40.447027992000002</v>
      </c>
      <c r="AK22" s="159"/>
      <c r="AL22" s="159"/>
      <c r="AM22" s="159">
        <f t="shared" ref="AM22" si="39">N22+S22+X22+AC22+AH22</f>
        <v>33.705856660000002</v>
      </c>
      <c r="AN22" s="159">
        <f t="shared" ref="AN22" si="40">O22+T22+Y22+AD22+AI22</f>
        <v>6.7411713320000004</v>
      </c>
    </row>
    <row r="23" spans="1:40" s="28" customFormat="1" ht="31.5">
      <c r="A23" s="51" t="s">
        <v>261</v>
      </c>
      <c r="B23" s="147" t="s">
        <v>201</v>
      </c>
      <c r="C23" s="147" t="s">
        <v>269</v>
      </c>
      <c r="D23" s="156">
        <v>2025</v>
      </c>
      <c r="E23" s="147">
        <v>2028</v>
      </c>
      <c r="F23" s="123"/>
      <c r="G23" s="123"/>
      <c r="H23" s="123"/>
      <c r="I23" s="123">
        <f t="shared" ref="I23:I24" si="41">K23+P23+U23+Z23+AE23</f>
        <v>235.59049738799999</v>
      </c>
      <c r="J23" s="124">
        <f t="shared" ref="J23:J24" si="42">I23</f>
        <v>235.59049738799999</v>
      </c>
      <c r="K23" s="123">
        <f t="shared" ref="K23:K24" si="43">N23+O23</f>
        <v>88.206410207999994</v>
      </c>
      <c r="L23" s="123"/>
      <c r="M23" s="159"/>
      <c r="N23" s="159">
        <v>73.50534184</v>
      </c>
      <c r="O23" s="159">
        <f t="shared" si="29"/>
        <v>14.701068368000001</v>
      </c>
      <c r="P23" s="159">
        <f t="shared" ref="P23:P24" si="44">S23+T23</f>
        <v>87.037707755999989</v>
      </c>
      <c r="Q23" s="159"/>
      <c r="R23" s="159"/>
      <c r="S23" s="159">
        <v>72.531423129999993</v>
      </c>
      <c r="T23" s="159">
        <f t="shared" si="31"/>
        <v>14.506284625999999</v>
      </c>
      <c r="U23" s="159">
        <f t="shared" ref="U23:U24" si="45">X23+Y23</f>
        <v>39.815356944000008</v>
      </c>
      <c r="V23" s="159"/>
      <c r="W23" s="159"/>
      <c r="X23" s="160">
        <v>33.179464120000006</v>
      </c>
      <c r="Y23" s="159">
        <f t="shared" si="33"/>
        <v>6.6358928240000017</v>
      </c>
      <c r="Z23" s="159">
        <f t="shared" ref="Z23:Z24" si="46">AC23+AD23</f>
        <v>20.531022480000001</v>
      </c>
      <c r="AA23" s="159"/>
      <c r="AB23" s="159"/>
      <c r="AC23" s="160">
        <v>17.109185400000001</v>
      </c>
      <c r="AD23" s="159">
        <f t="shared" si="35"/>
        <v>3.4218370800000004</v>
      </c>
      <c r="AE23" s="159">
        <f t="shared" ref="AE23:AE24" si="47">AH23+AI23</f>
        <v>0</v>
      </c>
      <c r="AF23" s="159"/>
      <c r="AG23" s="159"/>
      <c r="AH23" s="160"/>
      <c r="AI23" s="159">
        <f t="shared" si="37"/>
        <v>0</v>
      </c>
      <c r="AJ23" s="159">
        <f t="shared" ref="AJ23:AJ24" si="48">SUM(AK23:AN23)</f>
        <v>235.59049738799999</v>
      </c>
      <c r="AK23" s="159"/>
      <c r="AL23" s="159"/>
      <c r="AM23" s="159">
        <f t="shared" ref="AM23:AM24" si="49">N23+S23+X23+AC23+AH23</f>
        <v>196.32541448999999</v>
      </c>
      <c r="AN23" s="159">
        <f t="shared" ref="AN23:AN24" si="50">O23+T23+Y23+AD23+AI23</f>
        <v>39.265082898000003</v>
      </c>
    </row>
    <row r="24" spans="1:40" s="28" customFormat="1" ht="36" customHeight="1">
      <c r="A24" s="51" t="s">
        <v>262</v>
      </c>
      <c r="B24" s="147" t="s">
        <v>202</v>
      </c>
      <c r="C24" s="147" t="s">
        <v>270</v>
      </c>
      <c r="D24" s="156">
        <v>2025</v>
      </c>
      <c r="E24" s="147">
        <v>2028</v>
      </c>
      <c r="F24" s="123"/>
      <c r="G24" s="123"/>
      <c r="H24" s="123"/>
      <c r="I24" s="123">
        <f t="shared" si="41"/>
        <v>66.241824108000003</v>
      </c>
      <c r="J24" s="124">
        <f t="shared" si="42"/>
        <v>66.241824108000003</v>
      </c>
      <c r="K24" s="123">
        <f t="shared" si="43"/>
        <v>6.0866834999999995</v>
      </c>
      <c r="L24" s="123"/>
      <c r="M24" s="159"/>
      <c r="N24" s="159">
        <v>5.0722362499999996</v>
      </c>
      <c r="O24" s="159">
        <f t="shared" si="29"/>
        <v>1.0144472499999999</v>
      </c>
      <c r="P24" s="159">
        <f t="shared" si="44"/>
        <v>12.834707999999999</v>
      </c>
      <c r="Q24" s="159"/>
      <c r="R24" s="159"/>
      <c r="S24" s="159">
        <v>10.695589999999999</v>
      </c>
      <c r="T24" s="159">
        <f t="shared" si="31"/>
        <v>2.1391179999999999</v>
      </c>
      <c r="U24" s="159">
        <f t="shared" si="45"/>
        <v>25.069158479999999</v>
      </c>
      <c r="V24" s="159"/>
      <c r="W24" s="159"/>
      <c r="X24" s="160">
        <v>20.890965399999999</v>
      </c>
      <c r="Y24" s="159">
        <f t="shared" si="33"/>
        <v>4.1781930799999998</v>
      </c>
      <c r="Z24" s="159">
        <f t="shared" si="46"/>
        <v>22.251274128000002</v>
      </c>
      <c r="AA24" s="159"/>
      <c r="AB24" s="159"/>
      <c r="AC24" s="160">
        <v>18.542728440000001</v>
      </c>
      <c r="AD24" s="159">
        <f t="shared" si="35"/>
        <v>3.7085456880000005</v>
      </c>
      <c r="AE24" s="159">
        <f t="shared" si="47"/>
        <v>0</v>
      </c>
      <c r="AF24" s="159"/>
      <c r="AG24" s="159"/>
      <c r="AH24" s="160"/>
      <c r="AI24" s="159">
        <f t="shared" si="37"/>
        <v>0</v>
      </c>
      <c r="AJ24" s="159">
        <f t="shared" si="48"/>
        <v>66.241824108000003</v>
      </c>
      <c r="AK24" s="159"/>
      <c r="AL24" s="159"/>
      <c r="AM24" s="159">
        <f t="shared" si="49"/>
        <v>55.201520090000002</v>
      </c>
      <c r="AN24" s="159">
        <f t="shared" si="50"/>
        <v>11.040304018</v>
      </c>
    </row>
    <row r="25" spans="1:40" s="28" customFormat="1" ht="36" customHeight="1">
      <c r="A25" s="51" t="s">
        <v>263</v>
      </c>
      <c r="B25" s="147" t="s">
        <v>230</v>
      </c>
      <c r="C25" s="147" t="s">
        <v>271</v>
      </c>
      <c r="D25" s="147">
        <v>2025</v>
      </c>
      <c r="E25" s="147">
        <v>2026</v>
      </c>
      <c r="F25" s="123"/>
      <c r="G25" s="123"/>
      <c r="H25" s="123"/>
      <c r="I25" s="123">
        <f t="shared" ref="I25:I26" si="51">K25+P25+U25+Z25+AE25</f>
        <v>3.7962641960000001</v>
      </c>
      <c r="J25" s="124">
        <f t="shared" ref="J25:J26" si="52">I25</f>
        <v>3.7962641960000001</v>
      </c>
      <c r="K25" s="123">
        <f t="shared" ref="K25:K26" si="53">N25+O25</f>
        <v>3.1017920000000001</v>
      </c>
      <c r="L25" s="123"/>
      <c r="M25" s="159"/>
      <c r="N25" s="159">
        <v>2.70356833</v>
      </c>
      <c r="O25" s="159">
        <v>0.39822366999999997</v>
      </c>
      <c r="P25" s="159">
        <f t="shared" ref="P25:P26" si="54">S25+T25</f>
        <v>0.69447219599999999</v>
      </c>
      <c r="Q25" s="159"/>
      <c r="R25" s="159"/>
      <c r="S25" s="159">
        <v>0.57872683000000003</v>
      </c>
      <c r="T25" s="159">
        <f t="shared" si="31"/>
        <v>0.11574536600000002</v>
      </c>
      <c r="U25" s="159">
        <f t="shared" ref="U25:U26" si="55">X25+Y25</f>
        <v>0</v>
      </c>
      <c r="V25" s="159"/>
      <c r="W25" s="159"/>
      <c r="X25" s="160">
        <v>0</v>
      </c>
      <c r="Y25" s="159">
        <f t="shared" si="33"/>
        <v>0</v>
      </c>
      <c r="Z25" s="159">
        <f t="shared" ref="Z25:Z26" si="56">AC25+AD25</f>
        <v>0</v>
      </c>
      <c r="AA25" s="159"/>
      <c r="AB25" s="159"/>
      <c r="AC25" s="160">
        <v>0</v>
      </c>
      <c r="AD25" s="159">
        <f t="shared" si="35"/>
        <v>0</v>
      </c>
      <c r="AE25" s="159">
        <f t="shared" ref="AE25:AE26" si="57">AH25+AI25</f>
        <v>0</v>
      </c>
      <c r="AF25" s="159"/>
      <c r="AG25" s="159"/>
      <c r="AH25" s="160"/>
      <c r="AI25" s="159">
        <f t="shared" si="37"/>
        <v>0</v>
      </c>
      <c r="AJ25" s="159">
        <f t="shared" ref="AJ25:AJ26" si="58">SUM(AK25:AN25)</f>
        <v>3.7962641960000001</v>
      </c>
      <c r="AK25" s="159"/>
      <c r="AL25" s="159"/>
      <c r="AM25" s="159">
        <f t="shared" ref="AM25:AM26" si="59">N25+S25+X25+AC25+AH25</f>
        <v>3.2822951599999999</v>
      </c>
      <c r="AN25" s="159">
        <f t="shared" ref="AN25:AN26" si="60">O25+T25+Y25+AD25+AI25</f>
        <v>0.51396903599999999</v>
      </c>
    </row>
    <row r="26" spans="1:40" s="28" customFormat="1" ht="31.5">
      <c r="A26" s="51" t="s">
        <v>264</v>
      </c>
      <c r="B26" s="147" t="s">
        <v>272</v>
      </c>
      <c r="C26" s="147" t="s">
        <v>273</v>
      </c>
      <c r="D26" s="147">
        <v>2025</v>
      </c>
      <c r="E26" s="147">
        <v>2028</v>
      </c>
      <c r="F26" s="123"/>
      <c r="G26" s="123"/>
      <c r="H26" s="123"/>
      <c r="I26" s="123">
        <f t="shared" si="51"/>
        <v>17.505908699999999</v>
      </c>
      <c r="J26" s="124">
        <f t="shared" si="52"/>
        <v>17.505908699999999</v>
      </c>
      <c r="K26" s="123">
        <f t="shared" si="53"/>
        <v>4.6524631319999994</v>
      </c>
      <c r="L26" s="123"/>
      <c r="M26" s="123"/>
      <c r="N26" s="123">
        <v>3.8770526099999998</v>
      </c>
      <c r="O26" s="123">
        <f t="shared" si="29"/>
        <v>0.77541052200000005</v>
      </c>
      <c r="P26" s="123">
        <f t="shared" si="54"/>
        <v>1.4382772799999999</v>
      </c>
      <c r="Q26" s="123"/>
      <c r="R26" s="123"/>
      <c r="S26" s="123">
        <v>1.1985644</v>
      </c>
      <c r="T26" s="123">
        <f t="shared" si="31"/>
        <v>0.23971288000000002</v>
      </c>
      <c r="U26" s="123">
        <f t="shared" si="55"/>
        <v>7.2894698760000001</v>
      </c>
      <c r="V26" s="123"/>
      <c r="W26" s="123"/>
      <c r="X26" s="124">
        <v>6.0745582300000001</v>
      </c>
      <c r="Y26" s="123">
        <f t="shared" si="33"/>
        <v>1.214911646</v>
      </c>
      <c r="Z26" s="123">
        <f t="shared" si="56"/>
        <v>4.1256984120000002</v>
      </c>
      <c r="AA26" s="123"/>
      <c r="AB26" s="123"/>
      <c r="AC26" s="124">
        <v>3.4380820100000005</v>
      </c>
      <c r="AD26" s="123">
        <f t="shared" si="35"/>
        <v>0.68761640200000018</v>
      </c>
      <c r="AE26" s="123">
        <f t="shared" si="57"/>
        <v>0</v>
      </c>
      <c r="AF26" s="123"/>
      <c r="AG26" s="123"/>
      <c r="AH26" s="124"/>
      <c r="AI26" s="123">
        <f t="shared" si="37"/>
        <v>0</v>
      </c>
      <c r="AJ26" s="123">
        <f t="shared" si="58"/>
        <v>17.505908699999999</v>
      </c>
      <c r="AK26" s="123"/>
      <c r="AL26" s="123"/>
      <c r="AM26" s="123">
        <f t="shared" si="59"/>
        <v>14.58825725</v>
      </c>
      <c r="AN26" s="123">
        <f t="shared" si="60"/>
        <v>2.9176514500000001</v>
      </c>
    </row>
    <row r="27" spans="1:40" s="28" customFormat="1">
      <c r="A27" s="78"/>
      <c r="B27" s="79" t="s">
        <v>195</v>
      </c>
      <c r="C27" s="79"/>
      <c r="D27" s="79"/>
      <c r="E27" s="79"/>
      <c r="F27" s="125">
        <f t="shared" ref="F27:AL27" si="61">F16+F20</f>
        <v>0</v>
      </c>
      <c r="G27" s="125">
        <f t="shared" si="61"/>
        <v>0</v>
      </c>
      <c r="H27" s="125">
        <f t="shared" si="61"/>
        <v>0</v>
      </c>
      <c r="I27" s="125">
        <f>I16+I17+I20</f>
        <v>2250.9531963600002</v>
      </c>
      <c r="J27" s="125">
        <f t="shared" ref="J27:K27" si="62">J16+J17+J20</f>
        <v>2250.9531963600002</v>
      </c>
      <c r="K27" s="125">
        <f t="shared" si="62"/>
        <v>558.36043766</v>
      </c>
      <c r="L27" s="126">
        <f t="shared" si="61"/>
        <v>0</v>
      </c>
      <c r="M27" s="126">
        <f t="shared" si="61"/>
        <v>0</v>
      </c>
      <c r="N27" s="125">
        <f t="shared" ref="N27:P27" si="63">N16+N17+N20</f>
        <v>465.41910638000002</v>
      </c>
      <c r="O27" s="125">
        <f t="shared" si="63"/>
        <v>92.941331280000014</v>
      </c>
      <c r="P27" s="125">
        <f t="shared" si="63"/>
        <v>548.27369069999997</v>
      </c>
      <c r="Q27" s="126">
        <f t="shared" si="61"/>
        <v>0</v>
      </c>
      <c r="R27" s="126">
        <f t="shared" si="61"/>
        <v>0</v>
      </c>
      <c r="S27" s="125">
        <f t="shared" ref="S27:U27" si="64">S16+S17+S20</f>
        <v>456.89474225000004</v>
      </c>
      <c r="T27" s="125">
        <f t="shared" si="64"/>
        <v>91.378948449999996</v>
      </c>
      <c r="U27" s="125">
        <f t="shared" si="64"/>
        <v>560.66491312799997</v>
      </c>
      <c r="V27" s="126">
        <f t="shared" si="61"/>
        <v>0</v>
      </c>
      <c r="W27" s="126">
        <f t="shared" si="61"/>
        <v>0</v>
      </c>
      <c r="X27" s="125">
        <f t="shared" ref="X27:Z27" si="65">X16+X17+X20</f>
        <v>467.22076093999999</v>
      </c>
      <c r="Y27" s="125">
        <f t="shared" si="65"/>
        <v>93.444152188000004</v>
      </c>
      <c r="Z27" s="125">
        <f t="shared" si="65"/>
        <v>583.65415487200016</v>
      </c>
      <c r="AA27" s="126">
        <f t="shared" si="61"/>
        <v>0</v>
      </c>
      <c r="AB27" s="126">
        <f t="shared" si="61"/>
        <v>0</v>
      </c>
      <c r="AC27" s="125">
        <f t="shared" ref="AC27:AJ27" si="66">AC16+AC17+AC20</f>
        <v>486.37846239333351</v>
      </c>
      <c r="AD27" s="125">
        <f t="shared" si="66"/>
        <v>97.275692478666713</v>
      </c>
      <c r="AE27" s="125">
        <f t="shared" si="66"/>
        <v>0</v>
      </c>
      <c r="AF27" s="125">
        <f t="shared" si="66"/>
        <v>0</v>
      </c>
      <c r="AG27" s="125">
        <f t="shared" si="66"/>
        <v>0</v>
      </c>
      <c r="AH27" s="125">
        <f t="shared" si="66"/>
        <v>0</v>
      </c>
      <c r="AI27" s="125">
        <f t="shared" si="66"/>
        <v>0</v>
      </c>
      <c r="AJ27" s="125">
        <f t="shared" si="66"/>
        <v>2250.9531963600002</v>
      </c>
      <c r="AK27" s="126">
        <f t="shared" si="61"/>
        <v>0</v>
      </c>
      <c r="AL27" s="126">
        <f t="shared" si="61"/>
        <v>0</v>
      </c>
      <c r="AM27" s="125">
        <f t="shared" ref="AM27:AN27" si="67">AM16+AM17+AM20</f>
        <v>1875.9130719633338</v>
      </c>
      <c r="AN27" s="125">
        <f t="shared" si="67"/>
        <v>375.04012439666678</v>
      </c>
    </row>
    <row r="28" spans="1:40" ht="33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40" ht="76.5" customHeight="1">
      <c r="I29" s="33"/>
      <c r="X29" s="124"/>
    </row>
    <row r="30" spans="1:40" ht="70.5" customHeight="1">
      <c r="A30" s="178"/>
      <c r="B30" s="178"/>
      <c r="C30" s="178"/>
      <c r="D30" s="178"/>
      <c r="E30" s="178"/>
      <c r="F30" s="178"/>
      <c r="G30" s="178"/>
      <c r="H30" s="178"/>
      <c r="I30" s="33"/>
    </row>
    <row r="31" spans="1:40" ht="53.25" customHeight="1">
      <c r="A31" s="178"/>
      <c r="B31" s="178"/>
      <c r="C31" s="178"/>
      <c r="D31" s="178"/>
      <c r="E31" s="178"/>
      <c r="F31" s="178"/>
      <c r="G31" s="178"/>
      <c r="H31" s="178"/>
      <c r="I31" s="33"/>
    </row>
    <row r="32" spans="1:40">
      <c r="A32" s="179"/>
      <c r="B32" s="179"/>
      <c r="C32" s="179"/>
      <c r="D32" s="179"/>
      <c r="E32" s="179"/>
      <c r="F32" s="179"/>
      <c r="G32" s="179"/>
      <c r="H32" s="179"/>
    </row>
    <row r="33" spans="2:9">
      <c r="B33" s="175"/>
      <c r="C33" s="175"/>
      <c r="D33" s="175"/>
      <c r="E33" s="175"/>
      <c r="F33" s="175"/>
      <c r="G33" s="175"/>
      <c r="H33" s="175"/>
      <c r="I33" s="175"/>
    </row>
    <row r="34" spans="2:9">
      <c r="B34" s="180"/>
      <c r="C34" s="180"/>
      <c r="D34" s="180"/>
      <c r="E34" s="180"/>
      <c r="F34" s="180"/>
      <c r="G34" s="180"/>
      <c r="H34" s="180"/>
      <c r="I34" s="180"/>
    </row>
    <row r="35" spans="2:9">
      <c r="B35" s="175"/>
      <c r="C35" s="175"/>
      <c r="D35" s="175"/>
      <c r="E35" s="175"/>
      <c r="F35" s="175"/>
      <c r="G35" s="175"/>
      <c r="H35" s="175"/>
      <c r="I35" s="175"/>
    </row>
    <row r="36" spans="2:9">
      <c r="B36" s="176"/>
      <c r="C36" s="176"/>
      <c r="D36" s="176"/>
      <c r="E36" s="176"/>
      <c r="F36" s="176"/>
      <c r="G36" s="176"/>
      <c r="H36" s="176"/>
      <c r="I36" s="176"/>
    </row>
    <row r="37" spans="2:9">
      <c r="B37" s="23"/>
    </row>
    <row r="38" spans="2:9">
      <c r="B38" s="177"/>
      <c r="C38" s="177"/>
      <c r="D38" s="177"/>
      <c r="E38" s="177"/>
      <c r="F38" s="177"/>
      <c r="G38" s="177"/>
      <c r="H38" s="177"/>
      <c r="I38" s="177"/>
    </row>
  </sheetData>
  <mergeCells count="28">
    <mergeCell ref="A4:Y4"/>
    <mergeCell ref="A7:Y7"/>
    <mergeCell ref="E10:E11"/>
    <mergeCell ref="A8:Y8"/>
    <mergeCell ref="I10:I11"/>
    <mergeCell ref="J10:J11"/>
    <mergeCell ref="K10:AN10"/>
    <mergeCell ref="A5:Y5"/>
    <mergeCell ref="B10:B12"/>
    <mergeCell ref="C10:C12"/>
    <mergeCell ref="A10:A12"/>
    <mergeCell ref="D10:D12"/>
    <mergeCell ref="F10:H10"/>
    <mergeCell ref="F11:H11"/>
    <mergeCell ref="P11:T11"/>
    <mergeCell ref="AJ11:AN11"/>
    <mergeCell ref="Z11:AD11"/>
    <mergeCell ref="AE11:AI11"/>
    <mergeCell ref="B35:I35"/>
    <mergeCell ref="B36:I36"/>
    <mergeCell ref="B38:I38"/>
    <mergeCell ref="A30:H30"/>
    <mergeCell ref="A31:H31"/>
    <mergeCell ref="A32:H32"/>
    <mergeCell ref="B33:I33"/>
    <mergeCell ref="B34:I34"/>
    <mergeCell ref="K11:O11"/>
    <mergeCell ref="U11:Y11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41" firstPageNumber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25"/>
  <sheetViews>
    <sheetView showZeros="0" view="pageBreakPreview" zoomScale="90" zoomScaleNormal="60" zoomScaleSheetLayoutView="90" workbookViewId="0">
      <selection activeCell="I12" sqref="I12"/>
    </sheetView>
  </sheetViews>
  <sheetFormatPr defaultRowHeight="15.75"/>
  <cols>
    <col min="1" max="1" width="10.875" style="20" customWidth="1"/>
    <col min="2" max="2" width="36.875" style="20" bestFit="1" customWidth="1"/>
    <col min="3" max="3" width="13.25" style="20" customWidth="1"/>
    <col min="4" max="4" width="6.75" style="20" customWidth="1"/>
    <col min="5" max="5" width="13" style="20" customWidth="1"/>
    <col min="6" max="6" width="26.375" style="20" customWidth="1"/>
    <col min="7" max="7" width="15.5" style="20" customWidth="1"/>
    <col min="8" max="8" width="7.5" style="20" customWidth="1"/>
    <col min="9" max="9" width="9.5" style="20" customWidth="1"/>
    <col min="10" max="10" width="8.75" style="20" customWidth="1"/>
    <col min="11" max="11" width="13.875" style="20" customWidth="1"/>
    <col min="12" max="12" width="11.75" style="20" customWidth="1"/>
    <col min="13" max="13" width="12.25" style="20" customWidth="1"/>
    <col min="14" max="16" width="16.625" style="20" customWidth="1"/>
    <col min="17" max="17" width="16.625" style="96" customWidth="1"/>
    <col min="18" max="18" width="16.625" style="96" hidden="1" customWidth="1"/>
    <col min="19" max="19" width="16.625" style="20" customWidth="1"/>
    <col min="20" max="20" width="7.25" style="20" customWidth="1"/>
    <col min="21" max="21" width="9.875" style="20" customWidth="1"/>
    <col min="22" max="22" width="7.125" style="20" customWidth="1"/>
    <col min="23" max="23" width="6" style="1" customWidth="1"/>
    <col min="24" max="24" width="8.375" style="1" customWidth="1"/>
    <col min="25" max="25" width="5.625" style="1" customWidth="1"/>
    <col min="26" max="26" width="7.375" style="1" customWidth="1"/>
    <col min="27" max="27" width="10" style="1" customWidth="1"/>
    <col min="28" max="28" width="7.875" style="1" customWidth="1"/>
    <col min="29" max="29" width="6.75" style="1" customWidth="1"/>
    <col min="30" max="30" width="9" style="1" customWidth="1"/>
    <col min="31" max="31" width="6.125" style="1" customWidth="1"/>
    <col min="32" max="32" width="6.75" style="1" customWidth="1"/>
    <col min="33" max="33" width="9.375" style="1" customWidth="1"/>
    <col min="34" max="34" width="7.375" style="1" customWidth="1"/>
    <col min="35" max="41" width="7.25" style="1" customWidth="1"/>
    <col min="42" max="42" width="8.625" style="1" customWidth="1"/>
    <col min="43" max="43" width="6.125" style="1" customWidth="1"/>
    <col min="44" max="44" width="6.875" style="1" customWidth="1"/>
    <col min="45" max="45" width="9.625" style="1" customWidth="1"/>
    <col min="46" max="46" width="6.75" style="1" customWidth="1"/>
    <col min="47" max="47" width="7.75" style="1" customWidth="1"/>
    <col min="48" max="16384" width="9" style="1"/>
  </cols>
  <sheetData>
    <row r="1" spans="1:52" ht="18.75">
      <c r="S1" s="48"/>
      <c r="W1" s="2"/>
      <c r="X1" s="2"/>
      <c r="Y1" s="2"/>
      <c r="Z1" s="2"/>
      <c r="AA1" s="2"/>
    </row>
    <row r="2" spans="1:52" ht="18.75">
      <c r="A2" s="188" t="s">
        <v>90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W2" s="20"/>
      <c r="X2" s="20"/>
      <c r="Y2" s="20"/>
      <c r="Z2" s="20"/>
      <c r="AA2" s="20"/>
    </row>
    <row r="3" spans="1:52" ht="18.75">
      <c r="A3" s="188" t="s">
        <v>92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03"/>
      <c r="R3" s="103"/>
      <c r="S3" s="35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2" s="26" customFormat="1" ht="18.7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103"/>
      <c r="R4" s="103"/>
      <c r="S4" s="35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2" ht="18.75">
      <c r="A5" s="182" t="str">
        <f>'1'!A7:Y7</f>
        <v>Публичное акционерное общество «ТНС энерго Ростов-на-Дону»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49"/>
      <c r="U5" s="49"/>
      <c r="V5" s="49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2">
      <c r="A6" s="185" t="s">
        <v>93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50"/>
      <c r="U6" s="50"/>
      <c r="V6" s="50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</row>
    <row r="7" spans="1:52" ht="15.75" customHeight="1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52" ht="72.75" customHeight="1">
      <c r="A8" s="184" t="s">
        <v>43</v>
      </c>
      <c r="B8" s="184" t="s">
        <v>14</v>
      </c>
      <c r="C8" s="184" t="s">
        <v>0</v>
      </c>
      <c r="D8" s="187" t="s">
        <v>44</v>
      </c>
      <c r="E8" s="184" t="s">
        <v>45</v>
      </c>
      <c r="F8" s="184" t="s">
        <v>82</v>
      </c>
      <c r="G8" s="184" t="s">
        <v>49</v>
      </c>
      <c r="H8" s="184"/>
      <c r="I8" s="184"/>
      <c r="J8" s="184"/>
      <c r="K8" s="184"/>
      <c r="L8" s="173" t="s">
        <v>48</v>
      </c>
      <c r="M8" s="173"/>
      <c r="N8" s="184" t="s">
        <v>83</v>
      </c>
      <c r="O8" s="184"/>
      <c r="P8" s="184"/>
      <c r="Q8" s="184"/>
      <c r="R8" s="184"/>
      <c r="S8" s="184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52" ht="66" customHeight="1">
      <c r="A9" s="184"/>
      <c r="B9" s="184"/>
      <c r="C9" s="184"/>
      <c r="D9" s="187"/>
      <c r="E9" s="184"/>
      <c r="F9" s="184"/>
      <c r="G9" s="172" t="s">
        <v>6</v>
      </c>
      <c r="H9" s="173"/>
      <c r="I9" s="173"/>
      <c r="J9" s="173"/>
      <c r="K9" s="174"/>
      <c r="L9" s="172" t="s">
        <v>243</v>
      </c>
      <c r="M9" s="174"/>
      <c r="N9" s="36" t="s">
        <v>210</v>
      </c>
      <c r="O9" s="142" t="s">
        <v>224</v>
      </c>
      <c r="P9" s="142" t="s">
        <v>225</v>
      </c>
      <c r="Q9" s="105" t="s">
        <v>244</v>
      </c>
      <c r="R9" s="105" t="s">
        <v>245</v>
      </c>
      <c r="S9" s="184" t="s">
        <v>96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52" ht="143.25" customHeight="1">
      <c r="A10" s="184"/>
      <c r="B10" s="184"/>
      <c r="C10" s="184"/>
      <c r="D10" s="187"/>
      <c r="E10" s="34" t="s">
        <v>6</v>
      </c>
      <c r="F10" s="34" t="s">
        <v>80</v>
      </c>
      <c r="G10" s="32" t="s">
        <v>4</v>
      </c>
      <c r="H10" s="32" t="s">
        <v>12</v>
      </c>
      <c r="I10" s="32" t="s">
        <v>13</v>
      </c>
      <c r="J10" s="17" t="s">
        <v>36</v>
      </c>
      <c r="K10" s="17" t="s">
        <v>37</v>
      </c>
      <c r="L10" s="81" t="s">
        <v>3</v>
      </c>
      <c r="M10" s="81" t="s">
        <v>7</v>
      </c>
      <c r="N10" s="29" t="s">
        <v>6</v>
      </c>
      <c r="O10" s="85" t="s">
        <v>6</v>
      </c>
      <c r="P10" s="85" t="s">
        <v>6</v>
      </c>
      <c r="Q10" s="99" t="s">
        <v>6</v>
      </c>
      <c r="R10" s="99" t="s">
        <v>6</v>
      </c>
      <c r="S10" s="184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52" ht="19.5" customHeight="1">
      <c r="A11" s="29">
        <v>1</v>
      </c>
      <c r="B11" s="29">
        <v>2</v>
      </c>
      <c r="C11" s="29">
        <v>3</v>
      </c>
      <c r="D11" s="29">
        <v>4</v>
      </c>
      <c r="E11" s="29">
        <v>5</v>
      </c>
      <c r="F11" s="29">
        <v>6</v>
      </c>
      <c r="G11" s="29">
        <v>7</v>
      </c>
      <c r="H11" s="29">
        <v>8</v>
      </c>
      <c r="I11" s="29">
        <v>9</v>
      </c>
      <c r="J11" s="29">
        <v>10</v>
      </c>
      <c r="K11" s="29">
        <v>11</v>
      </c>
      <c r="L11" s="80">
        <v>12</v>
      </c>
      <c r="M11" s="80">
        <v>13</v>
      </c>
      <c r="N11" s="24" t="s">
        <v>156</v>
      </c>
      <c r="O11" s="24" t="s">
        <v>158</v>
      </c>
      <c r="P11" s="24" t="s">
        <v>157</v>
      </c>
      <c r="Q11" s="24" t="s">
        <v>157</v>
      </c>
      <c r="R11" s="24" t="s">
        <v>157</v>
      </c>
      <c r="S11" s="29">
        <v>15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52" s="28" customFormat="1" ht="31.5">
      <c r="A12" s="51">
        <f>'1'!A14</f>
        <v>1</v>
      </c>
      <c r="B12" s="77" t="s">
        <v>189</v>
      </c>
      <c r="C12" s="147">
        <f>'1'!C14</f>
        <v>0</v>
      </c>
      <c r="D12" s="147">
        <f>'1'!D14</f>
        <v>0</v>
      </c>
      <c r="E12" s="147">
        <f>'1'!E14</f>
        <v>0</v>
      </c>
      <c r="F12" s="136">
        <f>F13+F18</f>
        <v>0</v>
      </c>
      <c r="G12" s="137">
        <f>G13+G15+G18</f>
        <v>1875.7943303</v>
      </c>
      <c r="H12" s="137">
        <f t="shared" ref="H12:L12" si="0">H13+H18</f>
        <v>0</v>
      </c>
      <c r="I12" s="137">
        <f t="shared" si="0"/>
        <v>0</v>
      </c>
      <c r="J12" s="137">
        <f t="shared" si="0"/>
        <v>0</v>
      </c>
      <c r="K12" s="137">
        <f>K13+K15+K18</f>
        <v>1875.7943303</v>
      </c>
      <c r="L12" s="137">
        <f t="shared" si="0"/>
        <v>0</v>
      </c>
      <c r="M12" s="137">
        <f>M13+M15+M18</f>
        <v>1875.7943303</v>
      </c>
      <c r="N12" s="137">
        <f t="shared" ref="N12:S12" si="1">N13+N15+N18</f>
        <v>465.41910638000002</v>
      </c>
      <c r="O12" s="137">
        <f t="shared" si="1"/>
        <v>456.89474225000004</v>
      </c>
      <c r="P12" s="137">
        <f t="shared" si="1"/>
        <v>467.22076093999999</v>
      </c>
      <c r="Q12" s="137">
        <f t="shared" si="1"/>
        <v>486.37846239333351</v>
      </c>
      <c r="R12" s="137">
        <f t="shared" si="1"/>
        <v>0</v>
      </c>
      <c r="S12" s="137">
        <f t="shared" si="1"/>
        <v>1875.9130719633338</v>
      </c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52" s="28" customFormat="1" ht="31.5">
      <c r="A13" s="51" t="str">
        <f>'1'!A15</f>
        <v>1.1.</v>
      </c>
      <c r="B13" s="77" t="s">
        <v>191</v>
      </c>
      <c r="C13" s="147"/>
      <c r="D13" s="147"/>
      <c r="E13" s="147"/>
      <c r="F13" s="136">
        <f t="shared" ref="F13" si="2">F14</f>
        <v>0</v>
      </c>
      <c r="G13" s="137">
        <f t="shared" ref="G13" si="3">G14</f>
        <v>1404.49836041</v>
      </c>
      <c r="H13" s="137">
        <f t="shared" ref="H13" si="4">H14</f>
        <v>0</v>
      </c>
      <c r="I13" s="137">
        <f t="shared" ref="I13" si="5">I14</f>
        <v>0</v>
      </c>
      <c r="J13" s="137">
        <f t="shared" ref="J13" si="6">J14</f>
        <v>0</v>
      </c>
      <c r="K13" s="137">
        <f t="shared" ref="K13" si="7">K14</f>
        <v>1404.49836041</v>
      </c>
      <c r="L13" s="137">
        <f t="shared" ref="L13" si="8">L14</f>
        <v>0</v>
      </c>
      <c r="M13" s="137">
        <f t="shared" ref="M13" si="9">M14</f>
        <v>1404.49836041</v>
      </c>
      <c r="N13" s="137">
        <f t="shared" ref="N13" si="10">N14</f>
        <v>348.66373902000004</v>
      </c>
      <c r="O13" s="137">
        <f t="shared" ref="O13:S13" si="11">O14</f>
        <v>358.27996624000002</v>
      </c>
      <c r="P13" s="137">
        <f t="shared" si="11"/>
        <v>291.00167931999999</v>
      </c>
      <c r="Q13" s="137">
        <f t="shared" si="11"/>
        <v>406.55297583000015</v>
      </c>
      <c r="R13" s="137">
        <f t="shared" si="11"/>
        <v>0</v>
      </c>
      <c r="S13" s="137">
        <f t="shared" si="11"/>
        <v>1404.4983604100003</v>
      </c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52" s="28" customFormat="1" ht="24" customHeight="1">
      <c r="A14" s="51" t="str">
        <f>'1'!A16</f>
        <v>1.1.1.</v>
      </c>
      <c r="B14" s="77" t="s">
        <v>208</v>
      </c>
      <c r="C14" s="147" t="str">
        <f>'1'!C16</f>
        <v>O_1</v>
      </c>
      <c r="D14" s="147">
        <f>'1'!D16</f>
        <v>2025</v>
      </c>
      <c r="E14" s="147">
        <f>'1'!E16</f>
        <v>2028</v>
      </c>
      <c r="F14" s="136">
        <f>'1'!F16</f>
        <v>0</v>
      </c>
      <c r="G14" s="137">
        <f>SUM(H14:K14)</f>
        <v>1404.49836041</v>
      </c>
      <c r="H14" s="137"/>
      <c r="I14" s="137"/>
      <c r="J14" s="137"/>
      <c r="K14" s="137">
        <f>'1'!I16/1.2</f>
        <v>1404.49836041</v>
      </c>
      <c r="L14" s="137"/>
      <c r="M14" s="137">
        <f>'1'!J16/1.2</f>
        <v>1404.49836041</v>
      </c>
      <c r="N14" s="137">
        <f>'1'!N16</f>
        <v>348.66373902000004</v>
      </c>
      <c r="O14" s="137">
        <f>'1'!S16</f>
        <v>358.27996624000002</v>
      </c>
      <c r="P14" s="152">
        <f>'1'!X16</f>
        <v>291.00167931999999</v>
      </c>
      <c r="Q14" s="152">
        <f>'1'!AC16</f>
        <v>406.55297583000015</v>
      </c>
      <c r="R14" s="152">
        <f>'1'!AH16</f>
        <v>0</v>
      </c>
      <c r="S14" s="137">
        <f>SUM(N14:R14)</f>
        <v>1404.4983604100003</v>
      </c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52" s="28" customFormat="1" ht="52.5" customHeight="1">
      <c r="A15" s="51" t="str">
        <f>'1'!A17</f>
        <v>1.2.</v>
      </c>
      <c r="B15" s="147" t="str">
        <f>'1'!B17</f>
        <v>Модернизация, техническое перевооружение информационно-вычислительных систем</v>
      </c>
      <c r="C15" s="147"/>
      <c r="D15" s="147"/>
      <c r="E15" s="147"/>
      <c r="F15" s="123">
        <f>SUM(F16:F17)</f>
        <v>0</v>
      </c>
      <c r="G15" s="138">
        <f>SUM(G16:G17)</f>
        <v>143.70758366333337</v>
      </c>
      <c r="H15" s="138">
        <f t="shared" ref="H15:R15" si="12">SUM(H16:H21)</f>
        <v>0</v>
      </c>
      <c r="I15" s="138">
        <f t="shared" si="12"/>
        <v>0</v>
      </c>
      <c r="J15" s="138">
        <f t="shared" si="12"/>
        <v>0</v>
      </c>
      <c r="K15" s="138">
        <f>SUM(K16:K17)</f>
        <v>143.70758366333337</v>
      </c>
      <c r="L15" s="138">
        <f t="shared" si="12"/>
        <v>0</v>
      </c>
      <c r="M15" s="138">
        <f t="shared" ref="M15:Q15" si="13">SUM(M16:M17)</f>
        <v>143.70758366333337</v>
      </c>
      <c r="N15" s="138">
        <f t="shared" si="13"/>
        <v>0</v>
      </c>
      <c r="O15" s="138">
        <f t="shared" si="13"/>
        <v>0</v>
      </c>
      <c r="P15" s="138">
        <f t="shared" si="13"/>
        <v>111.47240543000001</v>
      </c>
      <c r="Q15" s="138">
        <f t="shared" si="13"/>
        <v>32.235178233333343</v>
      </c>
      <c r="R15" s="138">
        <f t="shared" si="12"/>
        <v>0</v>
      </c>
      <c r="S15" s="138">
        <f>SUM(S16:S17)</f>
        <v>143.70758366333337</v>
      </c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</row>
    <row r="16" spans="1:52" s="28" customFormat="1" ht="52.5" customHeight="1">
      <c r="A16" s="51" t="str">
        <f>'1'!A18</f>
        <v>1.2.1.</v>
      </c>
      <c r="B16" s="155" t="str">
        <f>'1'!B18</f>
        <v>Модернизация программно-расчётного комплекса энергосбытовой деятельности (РБСИК)</v>
      </c>
      <c r="C16" s="147" t="str">
        <f>'1'!C18</f>
        <v>O_9</v>
      </c>
      <c r="D16" s="147">
        <f>'1'!D18</f>
        <v>2027</v>
      </c>
      <c r="E16" s="147">
        <f>'1'!E18</f>
        <v>2028</v>
      </c>
      <c r="F16" s="136">
        <f>'1'!F18</f>
        <v>0</v>
      </c>
      <c r="G16" s="137">
        <f t="shared" ref="G16:G17" si="14">SUM(H16:K16)</f>
        <v>84.531956883333351</v>
      </c>
      <c r="H16" s="137"/>
      <c r="I16" s="137"/>
      <c r="J16" s="137"/>
      <c r="K16" s="137">
        <f>'1'!I18/1.2</f>
        <v>84.531956883333351</v>
      </c>
      <c r="L16" s="137"/>
      <c r="M16" s="137">
        <f>'1'!J18/1.2</f>
        <v>84.531956883333351</v>
      </c>
      <c r="N16" s="137">
        <f>'1'!N18</f>
        <v>0</v>
      </c>
      <c r="O16" s="137">
        <f>'1'!S18</f>
        <v>0</v>
      </c>
      <c r="P16" s="152">
        <f>'1'!X18</f>
        <v>52.29677865</v>
      </c>
      <c r="Q16" s="152">
        <f>'1'!AC18</f>
        <v>32.235178233333343</v>
      </c>
      <c r="R16" s="152">
        <f>'1'!AH18</f>
        <v>0</v>
      </c>
      <c r="S16" s="137">
        <f t="shared" ref="S16:S17" si="15">SUM(N16:R16)</f>
        <v>84.531956883333351</v>
      </c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</row>
    <row r="17" spans="1:47" s="28" customFormat="1" ht="31.5">
      <c r="A17" s="51" t="str">
        <f>'1'!A19</f>
        <v>1.2.2.</v>
      </c>
      <c r="B17" s="147" t="str">
        <f>'1'!B19</f>
        <v>Серверное оборудование/СХД и доп.
Оборудование (РБСИК)</v>
      </c>
      <c r="C17" s="147" t="str">
        <f>'1'!C19</f>
        <v>O_8</v>
      </c>
      <c r="D17" s="147">
        <f>'1'!D19</f>
        <v>2027</v>
      </c>
      <c r="E17" s="147">
        <f>'1'!E19</f>
        <v>2028</v>
      </c>
      <c r="F17" s="136">
        <f>'1'!F19</f>
        <v>0</v>
      </c>
      <c r="G17" s="137">
        <f t="shared" si="14"/>
        <v>59.175626780000009</v>
      </c>
      <c r="H17" s="137"/>
      <c r="I17" s="137"/>
      <c r="J17" s="137"/>
      <c r="K17" s="137">
        <f>'1'!I19/1.2</f>
        <v>59.175626780000009</v>
      </c>
      <c r="L17" s="137"/>
      <c r="M17" s="137">
        <f>'1'!J19/1.2</f>
        <v>59.175626780000009</v>
      </c>
      <c r="N17" s="137">
        <f>'1'!N19</f>
        <v>0</v>
      </c>
      <c r="O17" s="137">
        <f>'1'!S19</f>
        <v>0</v>
      </c>
      <c r="P17" s="152">
        <f>'1'!X19</f>
        <v>59.175626780000009</v>
      </c>
      <c r="Q17" s="152">
        <f>'1'!AC19</f>
        <v>0</v>
      </c>
      <c r="R17" s="152">
        <f>'1'!AH19</f>
        <v>0</v>
      </c>
      <c r="S17" s="137">
        <f t="shared" si="15"/>
        <v>59.175626780000009</v>
      </c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</row>
    <row r="18" spans="1:47" s="28" customFormat="1" ht="19.5" customHeight="1">
      <c r="A18" s="51" t="str">
        <f>'1'!A20</f>
        <v>1.3.</v>
      </c>
      <c r="B18" s="77" t="str">
        <f>'1'!B20</f>
        <v>Прочие направления</v>
      </c>
      <c r="C18" s="147"/>
      <c r="D18" s="147"/>
      <c r="E18" s="147"/>
      <c r="F18" s="123">
        <f t="shared" ref="F18:S18" si="16">SUM(F19:F24)</f>
        <v>0</v>
      </c>
      <c r="G18" s="138">
        <f t="shared" si="16"/>
        <v>327.58838622666667</v>
      </c>
      <c r="H18" s="138">
        <f t="shared" si="16"/>
        <v>0</v>
      </c>
      <c r="I18" s="138">
        <f t="shared" si="16"/>
        <v>0</v>
      </c>
      <c r="J18" s="138">
        <f t="shared" si="16"/>
        <v>0</v>
      </c>
      <c r="K18" s="138">
        <f t="shared" si="16"/>
        <v>327.58838622666667</v>
      </c>
      <c r="L18" s="138">
        <f t="shared" si="16"/>
        <v>0</v>
      </c>
      <c r="M18" s="138">
        <f t="shared" si="16"/>
        <v>327.58838622666667</v>
      </c>
      <c r="N18" s="138">
        <f t="shared" si="16"/>
        <v>116.75536736000001</v>
      </c>
      <c r="O18" s="138">
        <f t="shared" si="16"/>
        <v>98.614776009999986</v>
      </c>
      <c r="P18" s="138">
        <f t="shared" si="16"/>
        <v>64.746676190000002</v>
      </c>
      <c r="Q18" s="138">
        <f t="shared" si="16"/>
        <v>47.590308329999999</v>
      </c>
      <c r="R18" s="138">
        <f t="shared" si="16"/>
        <v>0</v>
      </c>
      <c r="S18" s="138">
        <f t="shared" si="16"/>
        <v>327.70712788999998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 s="28" customFormat="1" ht="63">
      <c r="A19" s="51" t="str">
        <f>'1'!A21</f>
        <v>1.3.1.</v>
      </c>
      <c r="B19" s="77" t="s">
        <v>194</v>
      </c>
      <c r="C19" s="147" t="str">
        <f>'1'!C21</f>
        <v>O_2</v>
      </c>
      <c r="D19" s="147">
        <f>'1'!D21</f>
        <v>2025</v>
      </c>
      <c r="E19" s="147">
        <f>'1'!E21</f>
        <v>2028</v>
      </c>
      <c r="F19" s="136">
        <f>'1'!F21</f>
        <v>0</v>
      </c>
      <c r="G19" s="137">
        <f t="shared" ref="G19:G25" si="17">SUM(H19:K19)</f>
        <v>24.603784240000003</v>
      </c>
      <c r="H19" s="137"/>
      <c r="I19" s="137"/>
      <c r="J19" s="137"/>
      <c r="K19" s="137">
        <f>'1'!I21/1.2</f>
        <v>24.603784240000003</v>
      </c>
      <c r="L19" s="137"/>
      <c r="M19" s="137">
        <f>'1'!J21/1.2</f>
        <v>24.603784240000003</v>
      </c>
      <c r="N19" s="137">
        <f>'1'!N21</f>
        <v>7.0813333300000005</v>
      </c>
      <c r="O19" s="137">
        <f>'1'!S21</f>
        <v>4.4204499900000007</v>
      </c>
      <c r="P19" s="152">
        <f>'1'!X21</f>
        <v>4.6016884400000002</v>
      </c>
      <c r="Q19" s="152">
        <f>'1'!AC21</f>
        <v>8.5003124799999998</v>
      </c>
      <c r="R19" s="152">
        <f>'1'!AH21</f>
        <v>0</v>
      </c>
      <c r="S19" s="137">
        <f t="shared" ref="S19:S25" si="18">SUM(N19:R19)</f>
        <v>24.603784240000003</v>
      </c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 s="28" customFormat="1" ht="31.5">
      <c r="A20" s="51" t="str">
        <f>'1'!A22</f>
        <v>1.3.2.</v>
      </c>
      <c r="B20" s="90" t="str">
        <f>'1'!B22</f>
        <v>Обеспечение сетевой безопасности объектов Общества</v>
      </c>
      <c r="C20" s="147" t="str">
        <f>'1'!C22</f>
        <v>O_3</v>
      </c>
      <c r="D20" s="147">
        <f>'1'!D22</f>
        <v>2025</v>
      </c>
      <c r="E20" s="147">
        <f>'1'!E22</f>
        <v>2026</v>
      </c>
      <c r="F20" s="136">
        <f>'1'!F22</f>
        <v>0</v>
      </c>
      <c r="G20" s="137">
        <f t="shared" si="17"/>
        <v>33.705856660000002</v>
      </c>
      <c r="H20" s="137"/>
      <c r="I20" s="137"/>
      <c r="J20" s="137"/>
      <c r="K20" s="137">
        <f>'1'!I22/1.2</f>
        <v>33.705856660000002</v>
      </c>
      <c r="L20" s="137"/>
      <c r="M20" s="137">
        <f>'1'!J22/1.2</f>
        <v>33.705856660000002</v>
      </c>
      <c r="N20" s="137">
        <f>'1'!N22</f>
        <v>24.515834999999999</v>
      </c>
      <c r="O20" s="137">
        <f>'1'!S22</f>
        <v>9.1900216600000011</v>
      </c>
      <c r="P20" s="152">
        <f>'1'!X22</f>
        <v>0</v>
      </c>
      <c r="Q20" s="152">
        <f>'1'!AC22</f>
        <v>0</v>
      </c>
      <c r="R20" s="152">
        <f>'1'!AH22</f>
        <v>0</v>
      </c>
      <c r="S20" s="137">
        <f t="shared" si="18"/>
        <v>33.705856660000002</v>
      </c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 s="28" customFormat="1" ht="31.5">
      <c r="A21" s="86" t="str">
        <f>'1'!A23</f>
        <v>1.3.3.</v>
      </c>
      <c r="B21" s="86" t="str">
        <f>'1'!B23</f>
        <v>Приобретение сетевого и серверного оборудования</v>
      </c>
      <c r="C21" s="147" t="str">
        <f>'1'!C23</f>
        <v>O_4</v>
      </c>
      <c r="D21" s="147">
        <f>'1'!D23</f>
        <v>2025</v>
      </c>
      <c r="E21" s="147">
        <f>'1'!E23</f>
        <v>2028</v>
      </c>
      <c r="F21" s="136">
        <f>'1'!F23</f>
        <v>0</v>
      </c>
      <c r="G21" s="137">
        <f t="shared" si="17"/>
        <v>196.32541448999999</v>
      </c>
      <c r="H21" s="137"/>
      <c r="I21" s="137"/>
      <c r="J21" s="137"/>
      <c r="K21" s="137">
        <f>'1'!I23/1.2</f>
        <v>196.32541448999999</v>
      </c>
      <c r="L21" s="137"/>
      <c r="M21" s="137">
        <f>'1'!J23/1.2</f>
        <v>196.32541448999999</v>
      </c>
      <c r="N21" s="137">
        <f>'1'!N23</f>
        <v>73.50534184</v>
      </c>
      <c r="O21" s="137">
        <f>'1'!S23</f>
        <v>72.531423129999993</v>
      </c>
      <c r="P21" s="152">
        <f>'1'!X23</f>
        <v>33.179464120000006</v>
      </c>
      <c r="Q21" s="152">
        <f>'1'!AC23</f>
        <v>17.109185400000001</v>
      </c>
      <c r="R21" s="152">
        <f>'1'!AH23</f>
        <v>0</v>
      </c>
      <c r="S21" s="137">
        <f t="shared" si="18"/>
        <v>196.32541448999999</v>
      </c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</row>
    <row r="22" spans="1:47" s="28" customFormat="1">
      <c r="A22" s="86" t="str">
        <f>'1'!A24</f>
        <v>1.3.4.</v>
      </c>
      <c r="B22" s="86" t="str">
        <f>'1'!B24</f>
        <v>Приобретение печатной и оргтехники</v>
      </c>
      <c r="C22" s="147" t="str">
        <f>'1'!C24</f>
        <v>O_5</v>
      </c>
      <c r="D22" s="147">
        <f>'1'!D24</f>
        <v>2025</v>
      </c>
      <c r="E22" s="147">
        <f>'1'!E24</f>
        <v>2028</v>
      </c>
      <c r="F22" s="136">
        <f>'1'!F24</f>
        <v>0</v>
      </c>
      <c r="G22" s="137">
        <f t="shared" si="17"/>
        <v>55.201520090000002</v>
      </c>
      <c r="H22" s="137"/>
      <c r="I22" s="137"/>
      <c r="J22" s="137"/>
      <c r="K22" s="137">
        <f>'1'!I24/1.2</f>
        <v>55.201520090000002</v>
      </c>
      <c r="L22" s="137"/>
      <c r="M22" s="137">
        <f>'1'!J24/1.2</f>
        <v>55.201520090000002</v>
      </c>
      <c r="N22" s="137">
        <f>'1'!N24</f>
        <v>5.0722362499999996</v>
      </c>
      <c r="O22" s="137">
        <f>'1'!S24</f>
        <v>10.695589999999999</v>
      </c>
      <c r="P22" s="152">
        <f>'1'!X24</f>
        <v>20.890965399999999</v>
      </c>
      <c r="Q22" s="152">
        <f>'1'!AC24</f>
        <v>18.542728440000001</v>
      </c>
      <c r="R22" s="152">
        <f>'1'!AH24</f>
        <v>0</v>
      </c>
      <c r="S22" s="137">
        <f t="shared" si="18"/>
        <v>55.201520090000002</v>
      </c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</row>
    <row r="23" spans="1:47" s="28" customFormat="1" ht="21" customHeight="1">
      <c r="A23" s="88" t="str">
        <f>'1'!A25</f>
        <v>1.3.5.</v>
      </c>
      <c r="B23" s="88" t="str">
        <f>'1'!B25</f>
        <v>Установка электронных очередей</v>
      </c>
      <c r="C23" s="147" t="str">
        <f>'1'!C25</f>
        <v>O_6</v>
      </c>
      <c r="D23" s="147">
        <f>'1'!D25</f>
        <v>2025</v>
      </c>
      <c r="E23" s="147">
        <f>'1'!E25</f>
        <v>2026</v>
      </c>
      <c r="F23" s="136">
        <f>'1'!F25</f>
        <v>0</v>
      </c>
      <c r="G23" s="137">
        <f t="shared" si="17"/>
        <v>3.1635534966666667</v>
      </c>
      <c r="H23" s="137"/>
      <c r="I23" s="137"/>
      <c r="J23" s="137"/>
      <c r="K23" s="137">
        <f>'1'!I25/1.2</f>
        <v>3.1635534966666667</v>
      </c>
      <c r="L23" s="137"/>
      <c r="M23" s="137">
        <f>'1'!J25/1.2</f>
        <v>3.1635534966666667</v>
      </c>
      <c r="N23" s="137">
        <f>'1'!N25</f>
        <v>2.70356833</v>
      </c>
      <c r="O23" s="137">
        <f>'1'!S25</f>
        <v>0.57872683000000003</v>
      </c>
      <c r="P23" s="152">
        <f>'1'!X25</f>
        <v>0</v>
      </c>
      <c r="Q23" s="152">
        <f>'1'!AC25</f>
        <v>0</v>
      </c>
      <c r="R23" s="152">
        <f>'1'!AH25</f>
        <v>0</v>
      </c>
      <c r="S23" s="137">
        <f t="shared" si="18"/>
        <v>3.2822951599999999</v>
      </c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</row>
    <row r="24" spans="1:47" s="28" customFormat="1" ht="31.5">
      <c r="A24" s="93" t="str">
        <f>'1'!A26</f>
        <v>1.3.6.</v>
      </c>
      <c r="B24" s="93" t="str">
        <f>'1'!B26</f>
        <v>Обеспечение охранно-пожарной безопасности объектов Общества</v>
      </c>
      <c r="C24" s="147" t="str">
        <f>'1'!C26</f>
        <v>O_7</v>
      </c>
      <c r="D24" s="147">
        <f>'1'!D26</f>
        <v>2025</v>
      </c>
      <c r="E24" s="147">
        <f>'1'!E26</f>
        <v>2028</v>
      </c>
      <c r="F24" s="136">
        <f>'1'!F26</f>
        <v>0</v>
      </c>
      <c r="G24" s="137">
        <f t="shared" si="17"/>
        <v>14.58825725</v>
      </c>
      <c r="H24" s="137"/>
      <c r="I24" s="137"/>
      <c r="J24" s="137"/>
      <c r="K24" s="137">
        <f>'1'!I26/1.2</f>
        <v>14.58825725</v>
      </c>
      <c r="L24" s="137"/>
      <c r="M24" s="137">
        <f>'1'!J26/1.2</f>
        <v>14.58825725</v>
      </c>
      <c r="N24" s="137">
        <f>'1'!N26</f>
        <v>3.8770526099999998</v>
      </c>
      <c r="O24" s="137">
        <f>'1'!S26</f>
        <v>1.1985644</v>
      </c>
      <c r="P24" s="152">
        <f>'1'!X26</f>
        <v>6.0745582300000001</v>
      </c>
      <c r="Q24" s="152">
        <f>'1'!AC26</f>
        <v>3.4380820100000005</v>
      </c>
      <c r="R24" s="152">
        <f>'1'!AH26</f>
        <v>0</v>
      </c>
      <c r="S24" s="137">
        <f t="shared" si="18"/>
        <v>14.58825725</v>
      </c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>
      <c r="A25" s="78"/>
      <c r="B25" s="79" t="s">
        <v>195</v>
      </c>
      <c r="C25" s="79"/>
      <c r="D25" s="79"/>
      <c r="E25" s="79"/>
      <c r="F25" s="136">
        <f>'1'!F27</f>
        <v>0</v>
      </c>
      <c r="G25" s="137">
        <f t="shared" si="17"/>
        <v>1875.7943303000002</v>
      </c>
      <c r="H25" s="137"/>
      <c r="I25" s="137"/>
      <c r="J25" s="137"/>
      <c r="K25" s="137">
        <f>'1'!I27/1.2</f>
        <v>1875.7943303000002</v>
      </c>
      <c r="L25" s="137"/>
      <c r="M25" s="137">
        <f>'1'!J27/1.2</f>
        <v>1875.7943303000002</v>
      </c>
      <c r="N25" s="137">
        <f>'1'!N27</f>
        <v>465.41910638000002</v>
      </c>
      <c r="O25" s="137">
        <f>'1'!S27</f>
        <v>456.89474225000004</v>
      </c>
      <c r="P25" s="152">
        <f>'1'!X27</f>
        <v>467.22076093999999</v>
      </c>
      <c r="Q25" s="152">
        <f>'1'!AC27</f>
        <v>486.37846239333351</v>
      </c>
      <c r="R25" s="152">
        <f>'1'!AH27</f>
        <v>0</v>
      </c>
      <c r="S25" s="137">
        <f t="shared" si="18"/>
        <v>1875.9130719633336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</sheetData>
  <mergeCells count="17">
    <mergeCell ref="E8:E9"/>
    <mergeCell ref="A2:S2"/>
    <mergeCell ref="G9:K9"/>
    <mergeCell ref="S9:S10"/>
    <mergeCell ref="A7:S7"/>
    <mergeCell ref="A8:A10"/>
    <mergeCell ref="B8:B10"/>
    <mergeCell ref="C8:C10"/>
    <mergeCell ref="A5:S5"/>
    <mergeCell ref="A6:S6"/>
    <mergeCell ref="F8:F9"/>
    <mergeCell ref="A3:P3"/>
    <mergeCell ref="G8:K8"/>
    <mergeCell ref="L8:M8"/>
    <mergeCell ref="N8:S8"/>
    <mergeCell ref="L9:M9"/>
    <mergeCell ref="D8:D10"/>
  </mergeCells>
  <pageMargins left="0.70866141732283472" right="0.70866141732283472" top="0.74803149606299213" bottom="0.74803149606299213" header="0.31496062992125984" footer="0.31496062992125984"/>
  <pageSetup paperSize="9" scale="45" firstPageNumber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showZeros="0" view="pageBreakPreview" zoomScale="90" zoomScaleSheetLayoutView="90" workbookViewId="0">
      <selection activeCell="B13" sqref="B13"/>
    </sheetView>
  </sheetViews>
  <sheetFormatPr defaultRowHeight="12"/>
  <cols>
    <col min="1" max="1" width="9.75" style="104" customWidth="1"/>
    <col min="2" max="2" width="33.875" style="104" customWidth="1"/>
    <col min="3" max="3" width="12.75" style="104" customWidth="1"/>
    <col min="4" max="4" width="19.25" style="104" customWidth="1"/>
    <col min="5" max="5" width="15.875" style="104" customWidth="1"/>
    <col min="6" max="6" width="13.375" style="104" customWidth="1"/>
    <col min="7" max="7" width="18.75" style="104" customWidth="1"/>
    <col min="8" max="8" width="18.125" style="104" customWidth="1"/>
    <col min="9" max="9" width="5.125" style="104" customWidth="1"/>
    <col min="10" max="10" width="8.125" style="104" customWidth="1"/>
    <col min="11" max="11" width="4.125" style="104" customWidth="1"/>
    <col min="12" max="12" width="4" style="104" customWidth="1"/>
    <col min="13" max="13" width="4.75" style="104" customWidth="1"/>
    <col min="14" max="15" width="3.5" style="104" bestFit="1" customWidth="1"/>
    <col min="16" max="16" width="6.125" style="104" bestFit="1" customWidth="1"/>
    <col min="17" max="17" width="14.625" style="104" customWidth="1"/>
    <col min="18" max="16384" width="9" style="104"/>
  </cols>
  <sheetData>
    <row r="1" spans="1:29">
      <c r="E1" s="11"/>
    </row>
    <row r="2" spans="1:29" ht="18.75">
      <c r="A2" s="192" t="s">
        <v>90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29" ht="18.75">
      <c r="A3" s="192" t="s">
        <v>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29" ht="18.75">
      <c r="A4" s="193" t="s">
        <v>212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29" ht="15.75" customHeight="1"/>
    <row r="6" spans="1:29" ht="21.75" customHeight="1">
      <c r="A6" s="194" t="str">
        <f>'2'!A5:S5</f>
        <v>Публичное акционерное общество «ТНС энерго Ростов-на-Дону»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1:29" ht="15.75" customHeight="1">
      <c r="A7" s="195" t="s">
        <v>93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</row>
    <row r="8" spans="1:29" s="11" customFormat="1" ht="15.7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7" customFormat="1" ht="33.75" customHeight="1">
      <c r="A9" s="190" t="s">
        <v>43</v>
      </c>
      <c r="B9" s="190" t="s">
        <v>14</v>
      </c>
      <c r="C9" s="190" t="s">
        <v>0</v>
      </c>
      <c r="D9" s="190" t="s">
        <v>95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29" ht="206.25" customHeight="1">
      <c r="A10" s="190"/>
      <c r="B10" s="190"/>
      <c r="C10" s="190"/>
      <c r="D10" s="146" t="s">
        <v>24</v>
      </c>
      <c r="E10" s="146" t="s">
        <v>25</v>
      </c>
      <c r="F10" s="146" t="s">
        <v>20</v>
      </c>
      <c r="G10" s="146" t="s">
        <v>21</v>
      </c>
      <c r="H10" s="146" t="s">
        <v>15</v>
      </c>
      <c r="I10" s="190" t="s">
        <v>19</v>
      </c>
      <c r="J10" s="190"/>
      <c r="K10" s="190"/>
      <c r="L10" s="190"/>
      <c r="M10" s="190"/>
      <c r="N10" s="190"/>
      <c r="O10" s="190"/>
      <c r="P10" s="190"/>
      <c r="Q10" s="146" t="s">
        <v>274</v>
      </c>
    </row>
    <row r="11" spans="1:29" s="8" customFormat="1" ht="197.25" customHeight="1">
      <c r="A11" s="190"/>
      <c r="B11" s="190"/>
      <c r="C11" s="190"/>
      <c r="D11" s="145" t="str">
        <f>'[2]3.1 (2023) ТНС '!F14</f>
        <v>НД</v>
      </c>
      <c r="E11" s="145" t="str">
        <f>'[2]3.1 (2023) ТНС '!G14</f>
        <v>НД</v>
      </c>
      <c r="F11" s="145" t="str">
        <f>'[2]3.1 (2023) ТНС '!H14</f>
        <v>НД</v>
      </c>
      <c r="G11" s="145" t="str">
        <f>'[2]3.1 (2023) ТНС '!I14</f>
        <v>Создание комфортных условий в собственных центрах обслуживания, кол-во ЦОК (шт.)</v>
      </c>
      <c r="H11" s="161" t="str">
        <f>'[2]3.1 (2023) ТНС '!J14</f>
        <v>Оборудование МКД интеллектуальными системами учета электроэнергии, кол-во ПУ (шт.)</v>
      </c>
      <c r="I11" s="161" t="str">
        <f>'[2]3.1 (2023) ТНС '!K14</f>
        <v>Обновление автопарка, шт.</v>
      </c>
      <c r="J11" s="161" t="str">
        <f>'[2]3.1 (2023) ТНС '!L14</f>
        <v>Обеспечение безопасности значимых объектов (шт.)</v>
      </c>
      <c r="K11" s="161" t="str">
        <f>'[2]3.1 (2023) ТНС '!M14</f>
        <v>Приобретение серверов, шт.</v>
      </c>
      <c r="L11" s="161" t="str">
        <f>'[2]3.1 (2023) ТНС '!N14</f>
        <v>Приобретение СХД,  шт.</v>
      </c>
      <c r="M11" s="161" t="s">
        <v>277</v>
      </c>
      <c r="N11" s="161" t="str">
        <f>'[2]3.1 (2023) ТНС '!P14</f>
        <v>Замена печатной и оргтехники, шт.</v>
      </c>
      <c r="O11" s="161" t="str">
        <f>'[2]3.1 (2023) ТНС '!Q14</f>
        <v>Приобретение ИБП, шт.</v>
      </c>
      <c r="P11" s="161" t="s">
        <v>276</v>
      </c>
      <c r="Q11" s="161" t="str">
        <f>'[2]3.1 (2023) ТНС '!S14</f>
        <v>НД</v>
      </c>
    </row>
    <row r="12" spans="1:29" ht="96" hidden="1" customHeight="1">
      <c r="A12" s="190"/>
      <c r="B12" s="190"/>
      <c r="C12" s="190"/>
      <c r="D12" s="13" t="s">
        <v>87</v>
      </c>
      <c r="E12" s="13" t="s">
        <v>87</v>
      </c>
      <c r="F12" s="13" t="s">
        <v>87</v>
      </c>
      <c r="G12" s="13" t="s">
        <v>87</v>
      </c>
      <c r="H12" s="162" t="s">
        <v>87</v>
      </c>
      <c r="I12" s="162" t="s">
        <v>87</v>
      </c>
      <c r="J12" s="162"/>
      <c r="K12" s="162"/>
      <c r="L12" s="162" t="s">
        <v>42</v>
      </c>
      <c r="M12" s="162" t="s">
        <v>42</v>
      </c>
      <c r="N12" s="162"/>
      <c r="O12" s="162"/>
      <c r="P12" s="162" t="s">
        <v>87</v>
      </c>
      <c r="Q12" s="162" t="s">
        <v>87</v>
      </c>
    </row>
    <row r="13" spans="1:29" s="92" customFormat="1" ht="15.75">
      <c r="A13" s="14">
        <v>1</v>
      </c>
      <c r="B13" s="9">
        <v>2</v>
      </c>
      <c r="C13" s="14">
        <v>3</v>
      </c>
      <c r="D13" s="19" t="s">
        <v>167</v>
      </c>
      <c r="E13" s="19" t="s">
        <v>27</v>
      </c>
      <c r="F13" s="19" t="s">
        <v>28</v>
      </c>
      <c r="G13" s="19" t="s">
        <v>35</v>
      </c>
      <c r="H13" s="163" t="s">
        <v>209</v>
      </c>
      <c r="I13" s="163" t="s">
        <v>38</v>
      </c>
      <c r="J13" s="163" t="s">
        <v>39</v>
      </c>
      <c r="K13" s="163" t="s">
        <v>203</v>
      </c>
      <c r="L13" s="163" t="s">
        <v>40</v>
      </c>
      <c r="M13" s="163" t="s">
        <v>204</v>
      </c>
      <c r="N13" s="163" t="s">
        <v>205</v>
      </c>
      <c r="O13" s="163" t="s">
        <v>206</v>
      </c>
      <c r="P13" s="163" t="s">
        <v>207</v>
      </c>
      <c r="Q13" s="163" t="s">
        <v>41</v>
      </c>
    </row>
    <row r="14" spans="1:29" s="92" customFormat="1" ht="31.5">
      <c r="A14" s="51">
        <f>'2'!A12</f>
        <v>1</v>
      </c>
      <c r="B14" s="147" t="str">
        <f>'2'!B12</f>
        <v>Техническое перевооружение и реконструкция</v>
      </c>
      <c r="C14" s="147">
        <f>'2'!C12</f>
        <v>0</v>
      </c>
      <c r="D14" s="82"/>
      <c r="E14" s="82">
        <f t="shared" ref="E14:F14" si="0">E15+E20</f>
        <v>0</v>
      </c>
      <c r="F14" s="82">
        <f t="shared" si="0"/>
        <v>0</v>
      </c>
      <c r="G14" s="82">
        <f>G15+G20</f>
        <v>0</v>
      </c>
      <c r="H14" s="164">
        <f t="shared" ref="H14:Q14" si="1">H15+H20</f>
        <v>21375</v>
      </c>
      <c r="I14" s="165">
        <f t="shared" si="1"/>
        <v>1</v>
      </c>
      <c r="J14" s="165">
        <f t="shared" si="1"/>
        <v>68</v>
      </c>
      <c r="K14" s="165">
        <f t="shared" si="1"/>
        <v>25</v>
      </c>
      <c r="L14" s="165">
        <f t="shared" si="1"/>
        <v>1</v>
      </c>
      <c r="M14" s="165">
        <f t="shared" si="1"/>
        <v>18</v>
      </c>
      <c r="N14" s="165">
        <f t="shared" si="1"/>
        <v>29</v>
      </c>
      <c r="O14" s="165">
        <f t="shared" si="1"/>
        <v>21</v>
      </c>
      <c r="P14" s="165">
        <f t="shared" si="1"/>
        <v>5</v>
      </c>
      <c r="Q14" s="165">
        <f t="shared" si="1"/>
        <v>0</v>
      </c>
    </row>
    <row r="15" spans="1:29" s="92" customFormat="1" ht="31.5">
      <c r="A15" s="51" t="str">
        <f>'2'!A13</f>
        <v>1.1.</v>
      </c>
      <c r="B15" s="147" t="str">
        <f>'2'!B13</f>
        <v>Энергосбережение и повышение энергетической эффективности</v>
      </c>
      <c r="C15" s="147">
        <f>'2'!C13</f>
        <v>0</v>
      </c>
      <c r="D15" s="83"/>
      <c r="E15" s="82"/>
      <c r="F15" s="82"/>
      <c r="G15" s="82"/>
      <c r="H15" s="164">
        <f>H16</f>
        <v>21375</v>
      </c>
      <c r="I15" s="164">
        <f t="shared" ref="I15:Q15" si="2">I16</f>
        <v>0</v>
      </c>
      <c r="J15" s="164">
        <f t="shared" si="2"/>
        <v>0</v>
      </c>
      <c r="K15" s="164">
        <f t="shared" si="2"/>
        <v>0</v>
      </c>
      <c r="L15" s="164">
        <f t="shared" si="2"/>
        <v>0</v>
      </c>
      <c r="M15" s="164">
        <f t="shared" si="2"/>
        <v>0</v>
      </c>
      <c r="N15" s="164">
        <f t="shared" si="2"/>
        <v>0</v>
      </c>
      <c r="O15" s="164">
        <f t="shared" si="2"/>
        <v>0</v>
      </c>
      <c r="P15" s="164">
        <f t="shared" si="2"/>
        <v>0</v>
      </c>
      <c r="Q15" s="164">
        <f t="shared" si="2"/>
        <v>0</v>
      </c>
    </row>
    <row r="16" spans="1:29" s="92" customFormat="1" ht="22.5" customHeight="1">
      <c r="A16" s="51" t="str">
        <f>'2'!A14</f>
        <v>1.1.1.</v>
      </c>
      <c r="B16" s="147" t="str">
        <f>'2'!B14</f>
        <v>Создание ИСУЭ (АСКУЭ)</v>
      </c>
      <c r="C16" s="147" t="str">
        <f>'2'!C14</f>
        <v>O_1</v>
      </c>
      <c r="D16" s="82"/>
      <c r="E16" s="82"/>
      <c r="F16" s="82"/>
      <c r="G16" s="82"/>
      <c r="H16" s="164">
        <v>21375</v>
      </c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s="92" customFormat="1" ht="54" customHeight="1">
      <c r="A17" s="51" t="str">
        <f>'1'!A17</f>
        <v>1.2.</v>
      </c>
      <c r="B17" s="147" t="str">
        <f>'1'!B17</f>
        <v>Модернизация, техническое перевооружение информационно-вычислительных систем</v>
      </c>
      <c r="C17" s="147"/>
      <c r="D17" s="82">
        <f t="shared" ref="D17:Q17" si="3">SUM(D18:D23)</f>
        <v>0</v>
      </c>
      <c r="E17" s="82">
        <f t="shared" si="3"/>
        <v>0</v>
      </c>
      <c r="F17" s="82">
        <f t="shared" si="3"/>
        <v>0</v>
      </c>
      <c r="G17" s="82">
        <f t="shared" si="3"/>
        <v>0</v>
      </c>
      <c r="H17" s="165">
        <f>SUM(H18:H19)</f>
        <v>0</v>
      </c>
      <c r="I17" s="165">
        <f>SUM(I18:I19)</f>
        <v>0</v>
      </c>
      <c r="J17" s="165">
        <f t="shared" ref="J17:P17" si="4">SUM(J18:J19)</f>
        <v>0</v>
      </c>
      <c r="K17" s="165">
        <f t="shared" si="4"/>
        <v>0</v>
      </c>
      <c r="L17" s="165">
        <f t="shared" si="4"/>
        <v>0</v>
      </c>
      <c r="M17" s="165">
        <f t="shared" si="4"/>
        <v>0</v>
      </c>
      <c r="N17" s="165">
        <f t="shared" si="4"/>
        <v>0</v>
      </c>
      <c r="O17" s="165">
        <f t="shared" si="4"/>
        <v>0</v>
      </c>
      <c r="P17" s="165">
        <f t="shared" si="4"/>
        <v>0</v>
      </c>
      <c r="Q17" s="165">
        <f t="shared" si="3"/>
        <v>0</v>
      </c>
    </row>
    <row r="18" spans="1:17" s="92" customFormat="1" ht="63">
      <c r="A18" s="51" t="str">
        <f>'1'!A18</f>
        <v>1.2.1.</v>
      </c>
      <c r="B18" s="151" t="str">
        <f>'1'!B18</f>
        <v>Модернизация программно-расчётного комплекса энергосбытовой деятельности (РБСИК)</v>
      </c>
      <c r="C18" s="151" t="str">
        <f>'1'!C18</f>
        <v>O_9</v>
      </c>
      <c r="D18" s="9"/>
      <c r="E18" s="10"/>
      <c r="F18" s="10"/>
      <c r="G18" s="10"/>
      <c r="H18" s="166"/>
      <c r="I18" s="167"/>
      <c r="J18" s="167"/>
      <c r="K18" s="167"/>
      <c r="L18" s="166"/>
      <c r="M18" s="166"/>
      <c r="N18" s="166"/>
      <c r="O18" s="166"/>
      <c r="P18" s="166"/>
      <c r="Q18" s="166"/>
    </row>
    <row r="19" spans="1:17" s="92" customFormat="1" ht="31.5">
      <c r="A19" s="51" t="str">
        <f>'1'!A19</f>
        <v>1.2.2.</v>
      </c>
      <c r="B19" s="151" t="str">
        <f>'1'!B19</f>
        <v>Серверное оборудование/СХД и доп.
Оборудование (РБСИК)</v>
      </c>
      <c r="C19" s="151" t="str">
        <f>'1'!C19</f>
        <v>O_8</v>
      </c>
      <c r="D19" s="9"/>
      <c r="E19" s="10"/>
      <c r="F19" s="10"/>
      <c r="G19" s="10"/>
      <c r="H19" s="166"/>
      <c r="I19" s="166"/>
      <c r="J19" s="165"/>
      <c r="K19" s="166"/>
      <c r="L19" s="166"/>
      <c r="M19" s="166"/>
      <c r="N19" s="166"/>
      <c r="O19" s="166"/>
      <c r="P19" s="167"/>
      <c r="Q19" s="166"/>
    </row>
    <row r="20" spans="1:17" s="92" customFormat="1" ht="15.75">
      <c r="A20" s="51" t="str">
        <f>'1'!A20</f>
        <v>1.3.</v>
      </c>
      <c r="B20" s="147" t="str">
        <f>'1'!B20</f>
        <v>Прочие направления</v>
      </c>
      <c r="C20" s="147"/>
      <c r="D20" s="82">
        <f t="shared" ref="D20:Q20" si="5">SUM(D21:D26)</f>
        <v>0</v>
      </c>
      <c r="E20" s="82">
        <f t="shared" si="5"/>
        <v>0</v>
      </c>
      <c r="F20" s="82">
        <f t="shared" si="5"/>
        <v>0</v>
      </c>
      <c r="G20" s="82">
        <f t="shared" si="5"/>
        <v>0</v>
      </c>
      <c r="H20" s="165">
        <f t="shared" si="5"/>
        <v>0</v>
      </c>
      <c r="I20" s="165">
        <f>SUM(I21:I26)</f>
        <v>1</v>
      </c>
      <c r="J20" s="165">
        <f t="shared" si="5"/>
        <v>68</v>
      </c>
      <c r="K20" s="165">
        <f t="shared" si="5"/>
        <v>25</v>
      </c>
      <c r="L20" s="165">
        <f t="shared" si="5"/>
        <v>1</v>
      </c>
      <c r="M20" s="165">
        <f t="shared" si="5"/>
        <v>18</v>
      </c>
      <c r="N20" s="165">
        <f t="shared" si="5"/>
        <v>29</v>
      </c>
      <c r="O20" s="165">
        <f t="shared" si="5"/>
        <v>21</v>
      </c>
      <c r="P20" s="165">
        <f t="shared" si="5"/>
        <v>5</v>
      </c>
      <c r="Q20" s="165">
        <f t="shared" si="5"/>
        <v>0</v>
      </c>
    </row>
    <row r="21" spans="1:17" s="92" customFormat="1" ht="15.75">
      <c r="A21" s="51" t="str">
        <f>'1'!A21</f>
        <v>1.3.1.</v>
      </c>
      <c r="B21" s="151" t="str">
        <f>'1'!B21</f>
        <v>Приобретение автотранспорта</v>
      </c>
      <c r="C21" s="151" t="str">
        <f>'1'!C21</f>
        <v>O_2</v>
      </c>
      <c r="D21" s="9"/>
      <c r="E21" s="10"/>
      <c r="F21" s="10"/>
      <c r="G21" s="10"/>
      <c r="H21" s="166"/>
      <c r="I21" s="167">
        <v>1</v>
      </c>
      <c r="J21" s="167"/>
      <c r="K21" s="167"/>
      <c r="L21" s="166"/>
      <c r="M21" s="166"/>
      <c r="N21" s="166"/>
      <c r="O21" s="166"/>
      <c r="P21" s="166"/>
      <c r="Q21" s="166"/>
    </row>
    <row r="22" spans="1:17" s="92" customFormat="1" ht="31.5">
      <c r="A22" s="51" t="str">
        <f>'1'!A22</f>
        <v>1.3.2.</v>
      </c>
      <c r="B22" s="151" t="str">
        <f>'1'!B22</f>
        <v>Обеспечение сетевой безопасности объектов Общества</v>
      </c>
      <c r="C22" s="151" t="str">
        <f>'1'!C22</f>
        <v>O_3</v>
      </c>
      <c r="D22" s="9"/>
      <c r="E22" s="10"/>
      <c r="F22" s="10"/>
      <c r="G22" s="10"/>
      <c r="H22" s="166"/>
      <c r="I22" s="166"/>
      <c r="J22" s="165">
        <v>57</v>
      </c>
      <c r="K22" s="166"/>
      <c r="L22" s="166"/>
      <c r="M22" s="166"/>
      <c r="N22" s="166"/>
      <c r="O22" s="166"/>
      <c r="P22" s="167"/>
      <c r="Q22" s="166"/>
    </row>
    <row r="23" spans="1:17" s="92" customFormat="1" ht="31.5">
      <c r="A23" s="51" t="str">
        <f>'1'!A23</f>
        <v>1.3.3.</v>
      </c>
      <c r="B23" s="151" t="str">
        <f>'1'!B23</f>
        <v>Приобретение сетевого и серверного оборудования</v>
      </c>
      <c r="C23" s="151" t="str">
        <f>'1'!C23</f>
        <v>O_4</v>
      </c>
      <c r="D23" s="9"/>
      <c r="E23" s="10"/>
      <c r="F23" s="10"/>
      <c r="G23" s="10"/>
      <c r="H23" s="166"/>
      <c r="I23" s="166"/>
      <c r="J23" s="166"/>
      <c r="K23" s="165">
        <v>25</v>
      </c>
      <c r="L23" s="165">
        <v>1</v>
      </c>
      <c r="M23" s="165">
        <v>18</v>
      </c>
      <c r="N23" s="166"/>
      <c r="O23" s="166"/>
      <c r="P23" s="167"/>
      <c r="Q23" s="166"/>
    </row>
    <row r="24" spans="1:17" s="92" customFormat="1" ht="31.5">
      <c r="A24" s="51" t="str">
        <f>'1'!A24</f>
        <v>1.3.4.</v>
      </c>
      <c r="B24" s="151" t="str">
        <f>'1'!B24</f>
        <v>Приобретение печатной и оргтехники</v>
      </c>
      <c r="C24" s="151" t="str">
        <f>'1'!C24</f>
        <v>O_5</v>
      </c>
      <c r="D24" s="9"/>
      <c r="E24" s="10"/>
      <c r="F24" s="10"/>
      <c r="G24" s="10"/>
      <c r="H24" s="166"/>
      <c r="I24" s="166"/>
      <c r="J24" s="166"/>
      <c r="K24" s="166"/>
      <c r="L24" s="166"/>
      <c r="M24" s="165"/>
      <c r="N24" s="165">
        <v>29</v>
      </c>
      <c r="O24" s="165">
        <v>21</v>
      </c>
      <c r="P24" s="167"/>
      <c r="Q24" s="166"/>
    </row>
    <row r="25" spans="1:17" s="92" customFormat="1" ht="15.75">
      <c r="A25" s="51" t="str">
        <f>'1'!A25</f>
        <v>1.3.5.</v>
      </c>
      <c r="B25" s="151" t="str">
        <f>'1'!B25</f>
        <v>Установка электронных очередей</v>
      </c>
      <c r="C25" s="151" t="str">
        <f>'1'!C25</f>
        <v>O_6</v>
      </c>
      <c r="D25" s="9"/>
      <c r="E25" s="10"/>
      <c r="F25" s="10"/>
      <c r="G25" s="10"/>
      <c r="H25" s="166"/>
      <c r="I25" s="166"/>
      <c r="J25" s="166"/>
      <c r="K25" s="166"/>
      <c r="L25" s="166"/>
      <c r="M25" s="165"/>
      <c r="N25" s="165"/>
      <c r="O25" s="165"/>
      <c r="P25" s="167">
        <v>5</v>
      </c>
      <c r="Q25" s="166"/>
    </row>
    <row r="26" spans="1:17" s="92" customFormat="1" ht="31.5">
      <c r="A26" s="51" t="str">
        <f>'1'!A26</f>
        <v>1.3.6.</v>
      </c>
      <c r="B26" s="151" t="str">
        <f>'1'!B26</f>
        <v>Обеспечение охранно-пожарной безопасности объектов Общества</v>
      </c>
      <c r="C26" s="151" t="str">
        <f>'1'!C26</f>
        <v>O_7</v>
      </c>
      <c r="D26" s="9"/>
      <c r="E26" s="10"/>
      <c r="F26" s="10"/>
      <c r="G26" s="10"/>
      <c r="H26" s="166"/>
      <c r="I26" s="166"/>
      <c r="J26" s="166">
        <v>11</v>
      </c>
      <c r="K26" s="166"/>
      <c r="L26" s="166"/>
      <c r="M26" s="165"/>
      <c r="N26" s="165"/>
      <c r="O26" s="165"/>
      <c r="P26" s="167"/>
      <c r="Q26" s="166"/>
    </row>
  </sheetData>
  <mergeCells count="11">
    <mergeCell ref="A2:Q2"/>
    <mergeCell ref="A3:Q3"/>
    <mergeCell ref="A4:Q4"/>
    <mergeCell ref="A6:Q6"/>
    <mergeCell ref="A7:Q7"/>
    <mergeCell ref="A9:A12"/>
    <mergeCell ref="B9:B12"/>
    <mergeCell ref="C9:C12"/>
    <mergeCell ref="A8:Q8"/>
    <mergeCell ref="D9:Q9"/>
    <mergeCell ref="I10:P10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showZeros="0" zoomScale="82" zoomScaleNormal="82" zoomScaleSheetLayoutView="90" workbookViewId="0">
      <selection activeCell="B14" sqref="B14"/>
    </sheetView>
  </sheetViews>
  <sheetFormatPr defaultRowHeight="12"/>
  <cols>
    <col min="1" max="1" width="9.75" style="104" customWidth="1"/>
    <col min="2" max="2" width="33.875" style="104" customWidth="1"/>
    <col min="3" max="3" width="12.75" style="104" customWidth="1"/>
    <col min="4" max="4" width="19.25" style="104" customWidth="1"/>
    <col min="5" max="5" width="17.375" style="104" customWidth="1"/>
    <col min="6" max="6" width="13.375" style="104" customWidth="1"/>
    <col min="7" max="7" width="18.75" style="104" customWidth="1"/>
    <col min="8" max="8" width="18.125" style="104" customWidth="1"/>
    <col min="9" max="9" width="5.125" style="104" customWidth="1"/>
    <col min="10" max="10" width="8.125" style="104" customWidth="1"/>
    <col min="11" max="11" width="4.125" style="104" customWidth="1"/>
    <col min="12" max="12" width="4" style="104" customWidth="1"/>
    <col min="13" max="13" width="4.75" style="104" customWidth="1"/>
    <col min="14" max="15" width="3.5" style="104" bestFit="1" customWidth="1"/>
    <col min="16" max="16" width="6.125" style="104" bestFit="1" customWidth="1"/>
    <col min="17" max="17" width="14.625" style="104" customWidth="1"/>
    <col min="18" max="16384" width="9" style="104"/>
  </cols>
  <sheetData>
    <row r="1" spans="1:29">
      <c r="E1" s="11"/>
    </row>
    <row r="2" spans="1:29" ht="18.75">
      <c r="A2" s="192" t="s">
        <v>90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29" ht="18.75">
      <c r="A3" s="192" t="s">
        <v>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29" ht="18.75">
      <c r="A4" s="193" t="s">
        <v>226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29" ht="15.75" customHeight="1"/>
    <row r="6" spans="1:29" ht="21.75" customHeight="1">
      <c r="A6" s="194" t="str">
        <f>'2'!A5:S5</f>
        <v>Публичное акционерное общество «ТНС энерго Ростов-на-Дону»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1:29" ht="15.75" customHeight="1">
      <c r="A7" s="195" t="s">
        <v>93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</row>
    <row r="8" spans="1:29" s="11" customFormat="1" ht="15.7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7" customFormat="1" ht="33.75" customHeight="1">
      <c r="A9" s="190" t="s">
        <v>43</v>
      </c>
      <c r="B9" s="190" t="s">
        <v>14</v>
      </c>
      <c r="C9" s="190" t="s">
        <v>0</v>
      </c>
      <c r="D9" s="190" t="s">
        <v>95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29" ht="206.25" customHeight="1">
      <c r="A10" s="190"/>
      <c r="B10" s="190"/>
      <c r="C10" s="190"/>
      <c r="D10" s="150" t="s">
        <v>24</v>
      </c>
      <c r="E10" s="150" t="s">
        <v>25</v>
      </c>
      <c r="F10" s="150" t="s">
        <v>20</v>
      </c>
      <c r="G10" s="150" t="s">
        <v>21</v>
      </c>
      <c r="H10" s="150" t="s">
        <v>15</v>
      </c>
      <c r="I10" s="190" t="s">
        <v>19</v>
      </c>
      <c r="J10" s="190"/>
      <c r="K10" s="190"/>
      <c r="L10" s="190"/>
      <c r="M10" s="190"/>
      <c r="N10" s="190"/>
      <c r="O10" s="190"/>
      <c r="P10" s="190"/>
      <c r="Q10" s="150" t="s">
        <v>274</v>
      </c>
    </row>
    <row r="11" spans="1:29" s="8" customFormat="1" ht="197.25" customHeight="1">
      <c r="A11" s="190"/>
      <c r="B11" s="190"/>
      <c r="C11" s="190"/>
      <c r="D11" s="145" t="str">
        <f>'[2]3.1 (2023) ТНС '!F14</f>
        <v>НД</v>
      </c>
      <c r="E11" s="145" t="str">
        <f>'[2]3.1 (2023) ТНС '!G14</f>
        <v>НД</v>
      </c>
      <c r="F11" s="145" t="str">
        <f>'[2]3.1 (2023) ТНС '!H14</f>
        <v>НД</v>
      </c>
      <c r="G11" s="145" t="str">
        <f>'[2]3.1 (2023) ТНС '!I14</f>
        <v>Создание комфортных условий в собственных центрах обслуживания, кол-во ЦОК (шт.)</v>
      </c>
      <c r="H11" s="161" t="str">
        <f>'[2]3.1 (2023) ТНС '!J14</f>
        <v>Оборудование МКД интеллектуальными системами учета электроэнергии, кол-во ПУ (шт.)</v>
      </c>
      <c r="I11" s="161" t="str">
        <f>'[2]3.1 (2023) ТНС '!K14</f>
        <v>Обновление автопарка, шт.</v>
      </c>
      <c r="J11" s="161" t="str">
        <f>'[2]3.1 (2023) ТНС '!L14</f>
        <v>Обеспечение безопасности значимых объектов (шт.)</v>
      </c>
      <c r="K11" s="161" t="str">
        <f>'[2]3.1 (2023) ТНС '!M14</f>
        <v>Приобретение серверов, шт.</v>
      </c>
      <c r="L11" s="161" t="str">
        <f>'[2]3.1 (2023) ТНС '!N14</f>
        <v>Приобретение СХД,  шт.</v>
      </c>
      <c r="M11" s="161" t="s">
        <v>277</v>
      </c>
      <c r="N11" s="161" t="str">
        <f>'[2]3.1 (2023) ТНС '!P14</f>
        <v>Замена печатной и оргтехники, шт.</v>
      </c>
      <c r="O11" s="161" t="str">
        <f>'[2]3.1 (2023) ТНС '!Q14</f>
        <v>Приобретение ИБП, шт.</v>
      </c>
      <c r="P11" s="161" t="s">
        <v>276</v>
      </c>
      <c r="Q11" s="161" t="str">
        <f>'[2]3.1 (2023) ТНС '!S14</f>
        <v>НД</v>
      </c>
    </row>
    <row r="12" spans="1:29" ht="96" hidden="1" customHeight="1">
      <c r="A12" s="190"/>
      <c r="B12" s="190"/>
      <c r="C12" s="190"/>
      <c r="D12" s="13" t="s">
        <v>87</v>
      </c>
      <c r="E12" s="13" t="s">
        <v>87</v>
      </c>
      <c r="F12" s="13" t="s">
        <v>87</v>
      </c>
      <c r="G12" s="13" t="s">
        <v>87</v>
      </c>
      <c r="H12" s="162" t="s">
        <v>87</v>
      </c>
      <c r="I12" s="162" t="s">
        <v>87</v>
      </c>
      <c r="J12" s="162"/>
      <c r="K12" s="162"/>
      <c r="L12" s="162" t="s">
        <v>42</v>
      </c>
      <c r="M12" s="162" t="s">
        <v>42</v>
      </c>
      <c r="N12" s="162"/>
      <c r="O12" s="162"/>
      <c r="P12" s="162" t="s">
        <v>87</v>
      </c>
      <c r="Q12" s="162" t="s">
        <v>87</v>
      </c>
    </row>
    <row r="13" spans="1:29" s="92" customFormat="1" ht="15.75">
      <c r="A13" s="14">
        <v>1</v>
      </c>
      <c r="B13" s="9">
        <v>2</v>
      </c>
      <c r="C13" s="14">
        <v>3</v>
      </c>
      <c r="D13" s="19" t="s">
        <v>167</v>
      </c>
      <c r="E13" s="19" t="s">
        <v>27</v>
      </c>
      <c r="F13" s="19" t="s">
        <v>28</v>
      </c>
      <c r="G13" s="19" t="s">
        <v>35</v>
      </c>
      <c r="H13" s="163" t="s">
        <v>209</v>
      </c>
      <c r="I13" s="163" t="s">
        <v>38</v>
      </c>
      <c r="J13" s="163" t="s">
        <v>39</v>
      </c>
      <c r="K13" s="163" t="s">
        <v>203</v>
      </c>
      <c r="L13" s="163" t="s">
        <v>40</v>
      </c>
      <c r="M13" s="163" t="s">
        <v>204</v>
      </c>
      <c r="N13" s="163" t="s">
        <v>205</v>
      </c>
      <c r="O13" s="163" t="s">
        <v>206</v>
      </c>
      <c r="P13" s="163" t="s">
        <v>207</v>
      </c>
      <c r="Q13" s="163" t="s">
        <v>41</v>
      </c>
    </row>
    <row r="14" spans="1:29" s="92" customFormat="1" ht="31.5">
      <c r="A14" s="51">
        <f>'2'!A12</f>
        <v>1</v>
      </c>
      <c r="B14" s="151" t="str">
        <f>'2'!B12</f>
        <v>Техническое перевооружение и реконструкция</v>
      </c>
      <c r="C14" s="151">
        <f>'2'!C12</f>
        <v>0</v>
      </c>
      <c r="D14" s="82"/>
      <c r="E14" s="82">
        <f t="shared" ref="E14:F14" si="0">E15+E20</f>
        <v>0</v>
      </c>
      <c r="F14" s="82">
        <f t="shared" si="0"/>
        <v>0</v>
      </c>
      <c r="G14" s="82">
        <f>G15+G20</f>
        <v>0</v>
      </c>
      <c r="H14" s="164">
        <f t="shared" ref="H14:Q14" si="1">H15+H20</f>
        <v>18786</v>
      </c>
      <c r="I14" s="165">
        <f t="shared" si="1"/>
        <v>3</v>
      </c>
      <c r="J14" s="165">
        <f t="shared" si="1"/>
        <v>11</v>
      </c>
      <c r="K14" s="165">
        <f t="shared" si="1"/>
        <v>24</v>
      </c>
      <c r="L14" s="165">
        <f t="shared" si="1"/>
        <v>0</v>
      </c>
      <c r="M14" s="165">
        <f t="shared" si="1"/>
        <v>20</v>
      </c>
      <c r="N14" s="165">
        <f t="shared" si="1"/>
        <v>40</v>
      </c>
      <c r="O14" s="165">
        <f t="shared" si="1"/>
        <v>10</v>
      </c>
      <c r="P14" s="165">
        <f t="shared" si="1"/>
        <v>1</v>
      </c>
      <c r="Q14" s="165">
        <f t="shared" si="1"/>
        <v>0</v>
      </c>
    </row>
    <row r="15" spans="1:29" s="92" customFormat="1" ht="31.5">
      <c r="A15" s="51" t="str">
        <f>'2'!A13</f>
        <v>1.1.</v>
      </c>
      <c r="B15" s="151" t="str">
        <f>'2'!B13</f>
        <v>Энергосбережение и повышение энергетической эффективности</v>
      </c>
      <c r="C15" s="151">
        <f>'2'!C13</f>
        <v>0</v>
      </c>
      <c r="D15" s="83"/>
      <c r="E15" s="82"/>
      <c r="F15" s="82"/>
      <c r="G15" s="82"/>
      <c r="H15" s="164">
        <f>H16</f>
        <v>18786</v>
      </c>
      <c r="I15" s="164">
        <f t="shared" ref="I15:Q15" si="2">I16</f>
        <v>0</v>
      </c>
      <c r="J15" s="164">
        <f t="shared" si="2"/>
        <v>0</v>
      </c>
      <c r="K15" s="164">
        <f t="shared" si="2"/>
        <v>0</v>
      </c>
      <c r="L15" s="164">
        <f t="shared" si="2"/>
        <v>0</v>
      </c>
      <c r="M15" s="164">
        <f t="shared" si="2"/>
        <v>0</v>
      </c>
      <c r="N15" s="164">
        <f t="shared" si="2"/>
        <v>0</v>
      </c>
      <c r="O15" s="164">
        <f t="shared" si="2"/>
        <v>0</v>
      </c>
      <c r="P15" s="164">
        <f t="shared" si="2"/>
        <v>0</v>
      </c>
      <c r="Q15" s="164">
        <f t="shared" si="2"/>
        <v>0</v>
      </c>
    </row>
    <row r="16" spans="1:29" s="92" customFormat="1" ht="22.5" customHeight="1">
      <c r="A16" s="51" t="str">
        <f>'2'!A14</f>
        <v>1.1.1.</v>
      </c>
      <c r="B16" s="151" t="str">
        <f>'2'!B14</f>
        <v>Создание ИСУЭ (АСКУЭ)</v>
      </c>
      <c r="C16" s="151" t="str">
        <f>'2'!C14</f>
        <v>O_1</v>
      </c>
      <c r="D16" s="82"/>
      <c r="E16" s="82"/>
      <c r="F16" s="82"/>
      <c r="G16" s="82"/>
      <c r="H16" s="164">
        <v>18786</v>
      </c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s="92" customFormat="1" ht="54" customHeight="1">
      <c r="A17" s="51" t="str">
        <f>'1'!A17</f>
        <v>1.2.</v>
      </c>
      <c r="B17" s="151" t="str">
        <f>'1'!B17</f>
        <v>Модернизация, техническое перевооружение информационно-вычислительных систем</v>
      </c>
      <c r="C17" s="151"/>
      <c r="D17" s="82">
        <f t="shared" ref="D17:Q17" si="3">SUM(D18:D23)</f>
        <v>0</v>
      </c>
      <c r="E17" s="82">
        <f t="shared" si="3"/>
        <v>0</v>
      </c>
      <c r="F17" s="82">
        <f t="shared" si="3"/>
        <v>0</v>
      </c>
      <c r="G17" s="82">
        <f t="shared" si="3"/>
        <v>0</v>
      </c>
      <c r="H17" s="165">
        <f>SUM(H18:H19)</f>
        <v>0</v>
      </c>
      <c r="I17" s="165">
        <f>SUM(I18:I19)</f>
        <v>0</v>
      </c>
      <c r="J17" s="165">
        <f t="shared" ref="J17:P17" si="4">SUM(J18:J19)</f>
        <v>0</v>
      </c>
      <c r="K17" s="165">
        <f t="shared" si="4"/>
        <v>0</v>
      </c>
      <c r="L17" s="165">
        <f t="shared" si="4"/>
        <v>0</v>
      </c>
      <c r="M17" s="165">
        <f t="shared" si="4"/>
        <v>0</v>
      </c>
      <c r="N17" s="165">
        <f t="shared" si="4"/>
        <v>0</v>
      </c>
      <c r="O17" s="165">
        <f t="shared" si="4"/>
        <v>0</v>
      </c>
      <c r="P17" s="165">
        <f t="shared" si="4"/>
        <v>0</v>
      </c>
      <c r="Q17" s="165">
        <f t="shared" si="3"/>
        <v>0</v>
      </c>
    </row>
    <row r="18" spans="1:17" s="92" customFormat="1" ht="63">
      <c r="A18" s="51" t="str">
        <f>'1'!A18</f>
        <v>1.2.1.</v>
      </c>
      <c r="B18" s="151" t="str">
        <f>'1'!B18</f>
        <v>Модернизация программно-расчётного комплекса энергосбытовой деятельности (РБСИК)</v>
      </c>
      <c r="C18" s="151" t="str">
        <f>'1'!C18</f>
        <v>O_9</v>
      </c>
      <c r="D18" s="9"/>
      <c r="E18" s="10"/>
      <c r="F18" s="10"/>
      <c r="G18" s="10"/>
      <c r="H18" s="166"/>
      <c r="I18" s="167"/>
      <c r="J18" s="167"/>
      <c r="K18" s="167"/>
      <c r="L18" s="166"/>
      <c r="M18" s="166"/>
      <c r="N18" s="166"/>
      <c r="O18" s="166"/>
      <c r="P18" s="166"/>
      <c r="Q18" s="166"/>
    </row>
    <row r="19" spans="1:17" s="92" customFormat="1" ht="31.5">
      <c r="A19" s="51" t="str">
        <f>'1'!A19</f>
        <v>1.2.2.</v>
      </c>
      <c r="B19" s="151" t="str">
        <f>'1'!B19</f>
        <v>Серверное оборудование/СХД и доп.
Оборудование (РБСИК)</v>
      </c>
      <c r="C19" s="151" t="str">
        <f>'1'!C19</f>
        <v>O_8</v>
      </c>
      <c r="D19" s="9"/>
      <c r="E19" s="10"/>
      <c r="F19" s="10"/>
      <c r="G19" s="10"/>
      <c r="H19" s="166"/>
      <c r="I19" s="166"/>
      <c r="J19" s="165"/>
      <c r="K19" s="166"/>
      <c r="L19" s="166"/>
      <c r="M19" s="166"/>
      <c r="N19" s="166"/>
      <c r="O19" s="166"/>
      <c r="P19" s="167"/>
      <c r="Q19" s="166"/>
    </row>
    <row r="20" spans="1:17" s="92" customFormat="1" ht="15.75">
      <c r="A20" s="51" t="str">
        <f>'1'!A20</f>
        <v>1.3.</v>
      </c>
      <c r="B20" s="151" t="str">
        <f>'1'!B20</f>
        <v>Прочие направления</v>
      </c>
      <c r="C20" s="151"/>
      <c r="D20" s="82">
        <f t="shared" ref="D20:Q20" si="5">SUM(D21:D26)</f>
        <v>0</v>
      </c>
      <c r="E20" s="82">
        <f t="shared" si="5"/>
        <v>0</v>
      </c>
      <c r="F20" s="82">
        <f t="shared" si="5"/>
        <v>0</v>
      </c>
      <c r="G20" s="82">
        <f t="shared" si="5"/>
        <v>0</v>
      </c>
      <c r="H20" s="165">
        <f t="shared" si="5"/>
        <v>0</v>
      </c>
      <c r="I20" s="165">
        <f>SUM(I21:I26)</f>
        <v>3</v>
      </c>
      <c r="J20" s="165">
        <f t="shared" si="5"/>
        <v>11</v>
      </c>
      <c r="K20" s="165">
        <f t="shared" si="5"/>
        <v>24</v>
      </c>
      <c r="L20" s="165">
        <f t="shared" si="5"/>
        <v>0</v>
      </c>
      <c r="M20" s="165">
        <f t="shared" si="5"/>
        <v>20</v>
      </c>
      <c r="N20" s="165">
        <f t="shared" si="5"/>
        <v>40</v>
      </c>
      <c r="O20" s="165">
        <f t="shared" si="5"/>
        <v>10</v>
      </c>
      <c r="P20" s="165">
        <f t="shared" si="5"/>
        <v>1</v>
      </c>
      <c r="Q20" s="165">
        <f t="shared" si="5"/>
        <v>0</v>
      </c>
    </row>
    <row r="21" spans="1:17" s="92" customFormat="1" ht="15.75">
      <c r="A21" s="51" t="str">
        <f>'1'!A21</f>
        <v>1.3.1.</v>
      </c>
      <c r="B21" s="151" t="str">
        <f>'1'!B21</f>
        <v>Приобретение автотранспорта</v>
      </c>
      <c r="C21" s="151" t="str">
        <f>'1'!C21</f>
        <v>O_2</v>
      </c>
      <c r="D21" s="9"/>
      <c r="E21" s="10"/>
      <c r="F21" s="10"/>
      <c r="G21" s="10"/>
      <c r="H21" s="166"/>
      <c r="I21" s="167">
        <v>3</v>
      </c>
      <c r="J21" s="167"/>
      <c r="K21" s="167"/>
      <c r="L21" s="166"/>
      <c r="M21" s="166"/>
      <c r="N21" s="166"/>
      <c r="O21" s="166"/>
      <c r="P21" s="166"/>
      <c r="Q21" s="166"/>
    </row>
    <row r="22" spans="1:17" s="92" customFormat="1" ht="31.5">
      <c r="A22" s="51" t="str">
        <f>'1'!A22</f>
        <v>1.3.2.</v>
      </c>
      <c r="B22" s="151" t="str">
        <f>'1'!B22</f>
        <v>Обеспечение сетевой безопасности объектов Общества</v>
      </c>
      <c r="C22" s="151" t="str">
        <f>'1'!C22</f>
        <v>O_3</v>
      </c>
      <c r="D22" s="9"/>
      <c r="E22" s="10"/>
      <c r="F22" s="10"/>
      <c r="G22" s="10"/>
      <c r="H22" s="166"/>
      <c r="I22" s="166"/>
      <c r="J22" s="165">
        <v>10</v>
      </c>
      <c r="K22" s="166"/>
      <c r="L22" s="166"/>
      <c r="M22" s="166"/>
      <c r="N22" s="166"/>
      <c r="O22" s="166"/>
      <c r="P22" s="167"/>
      <c r="Q22" s="166"/>
    </row>
    <row r="23" spans="1:17" s="92" customFormat="1" ht="31.5">
      <c r="A23" s="51" t="str">
        <f>'1'!A23</f>
        <v>1.3.3.</v>
      </c>
      <c r="B23" s="151" t="str">
        <f>'1'!B23</f>
        <v>Приобретение сетевого и серверного оборудования</v>
      </c>
      <c r="C23" s="151" t="str">
        <f>'1'!C23</f>
        <v>O_4</v>
      </c>
      <c r="D23" s="9"/>
      <c r="E23" s="10"/>
      <c r="F23" s="10"/>
      <c r="G23" s="10"/>
      <c r="H23" s="166"/>
      <c r="I23" s="166"/>
      <c r="J23" s="166"/>
      <c r="K23" s="165">
        <v>24</v>
      </c>
      <c r="L23" s="165"/>
      <c r="M23" s="165">
        <v>20</v>
      </c>
      <c r="N23" s="166"/>
      <c r="O23" s="166"/>
      <c r="P23" s="167"/>
      <c r="Q23" s="166"/>
    </row>
    <row r="24" spans="1:17" s="92" customFormat="1" ht="31.5">
      <c r="A24" s="51" t="str">
        <f>'1'!A24</f>
        <v>1.3.4.</v>
      </c>
      <c r="B24" s="151" t="str">
        <f>'1'!B24</f>
        <v>Приобретение печатной и оргтехники</v>
      </c>
      <c r="C24" s="151" t="str">
        <f>'1'!C24</f>
        <v>O_5</v>
      </c>
      <c r="D24" s="9"/>
      <c r="E24" s="10"/>
      <c r="F24" s="10"/>
      <c r="G24" s="10"/>
      <c r="H24" s="166"/>
      <c r="I24" s="166"/>
      <c r="J24" s="166"/>
      <c r="K24" s="166"/>
      <c r="L24" s="166"/>
      <c r="M24" s="165"/>
      <c r="N24" s="165">
        <v>40</v>
      </c>
      <c r="O24" s="165">
        <v>10</v>
      </c>
      <c r="P24" s="167"/>
      <c r="Q24" s="166"/>
    </row>
    <row r="25" spans="1:17" s="92" customFormat="1" ht="15.75">
      <c r="A25" s="51" t="str">
        <f>'1'!A25</f>
        <v>1.3.5.</v>
      </c>
      <c r="B25" s="151" t="str">
        <f>'1'!B25</f>
        <v>Установка электронных очередей</v>
      </c>
      <c r="C25" s="151" t="str">
        <f>'1'!C25</f>
        <v>O_6</v>
      </c>
      <c r="D25" s="9"/>
      <c r="E25" s="10"/>
      <c r="F25" s="10"/>
      <c r="G25" s="10"/>
      <c r="H25" s="166"/>
      <c r="I25" s="166"/>
      <c r="J25" s="166"/>
      <c r="K25" s="166"/>
      <c r="L25" s="166"/>
      <c r="M25" s="165"/>
      <c r="N25" s="165"/>
      <c r="O25" s="165"/>
      <c r="P25" s="167">
        <v>1</v>
      </c>
      <c r="Q25" s="166"/>
    </row>
    <row r="26" spans="1:17" s="92" customFormat="1" ht="31.5">
      <c r="A26" s="51" t="str">
        <f>'1'!A26</f>
        <v>1.3.6.</v>
      </c>
      <c r="B26" s="151" t="str">
        <f>'1'!B26</f>
        <v>Обеспечение охранно-пожарной безопасности объектов Общества</v>
      </c>
      <c r="C26" s="151" t="str">
        <f>'1'!C26</f>
        <v>O_7</v>
      </c>
      <c r="D26" s="9"/>
      <c r="E26" s="10"/>
      <c r="F26" s="10"/>
      <c r="G26" s="10"/>
      <c r="H26" s="166"/>
      <c r="I26" s="166"/>
      <c r="J26" s="166">
        <v>1</v>
      </c>
      <c r="K26" s="166"/>
      <c r="L26" s="166"/>
      <c r="M26" s="165"/>
      <c r="N26" s="165"/>
      <c r="O26" s="165"/>
      <c r="P26" s="167"/>
      <c r="Q26" s="166"/>
    </row>
  </sheetData>
  <mergeCells count="11">
    <mergeCell ref="C9:C12"/>
    <mergeCell ref="I10:P10"/>
    <mergeCell ref="A9:A12"/>
    <mergeCell ref="A2:Q2"/>
    <mergeCell ref="A3:Q3"/>
    <mergeCell ref="A4:Q4"/>
    <mergeCell ref="A6:Q6"/>
    <mergeCell ref="A7:Q7"/>
    <mergeCell ref="A8:Q8"/>
    <mergeCell ref="D9:Q9"/>
    <mergeCell ref="B9:B12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showZeros="0" view="pageBreakPreview" zoomScale="78" zoomScaleSheetLayoutView="78" workbookViewId="0">
      <selection activeCell="E15" sqref="E15"/>
    </sheetView>
  </sheetViews>
  <sheetFormatPr defaultRowHeight="12"/>
  <cols>
    <col min="1" max="1" width="9.75" style="104" customWidth="1"/>
    <col min="2" max="2" width="33.875" style="104" customWidth="1"/>
    <col min="3" max="3" width="12.75" style="104" customWidth="1"/>
    <col min="4" max="4" width="19.25" style="104" customWidth="1"/>
    <col min="5" max="5" width="16.625" style="104" customWidth="1"/>
    <col min="6" max="6" width="13.375" style="104" customWidth="1"/>
    <col min="7" max="7" width="18.75" style="104" customWidth="1"/>
    <col min="8" max="8" width="18.125" style="104" customWidth="1"/>
    <col min="9" max="9" width="5.125" style="104" customWidth="1"/>
    <col min="10" max="10" width="8.125" style="104" customWidth="1"/>
    <col min="11" max="11" width="4.125" style="104" customWidth="1"/>
    <col min="12" max="12" width="4" style="104" customWidth="1"/>
    <col min="13" max="13" width="4.75" style="104" customWidth="1"/>
    <col min="14" max="15" width="3.5" style="104" bestFit="1" customWidth="1"/>
    <col min="16" max="16" width="6.125" style="104" bestFit="1" customWidth="1"/>
    <col min="17" max="17" width="14.625" style="104" customWidth="1"/>
    <col min="18" max="16384" width="9" style="104"/>
  </cols>
  <sheetData>
    <row r="1" spans="1:29">
      <c r="E1" s="11"/>
    </row>
    <row r="2" spans="1:29" ht="18.75">
      <c r="A2" s="192" t="s">
        <v>90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29" ht="18.75">
      <c r="A3" s="192" t="s">
        <v>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29" ht="18.75">
      <c r="A4" s="193" t="s">
        <v>227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29" ht="15.75" customHeight="1"/>
    <row r="6" spans="1:29" ht="21.75" customHeight="1">
      <c r="A6" s="194" t="str">
        <f>'2'!A5:S5</f>
        <v>Публичное акционерное общество «ТНС энерго Ростов-на-Дону»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1:29" ht="15.75" customHeight="1">
      <c r="A7" s="195" t="s">
        <v>93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</row>
    <row r="8" spans="1:29" s="11" customFormat="1" ht="15.7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7" customFormat="1" ht="33.75" customHeight="1">
      <c r="A9" s="190" t="s">
        <v>43</v>
      </c>
      <c r="B9" s="196" t="s">
        <v>14</v>
      </c>
      <c r="C9" s="196" t="s">
        <v>0</v>
      </c>
      <c r="D9" s="196" t="s">
        <v>95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</row>
    <row r="10" spans="1:29" ht="206.25" customHeight="1">
      <c r="A10" s="190"/>
      <c r="B10" s="196"/>
      <c r="C10" s="196"/>
      <c r="D10" s="95" t="s">
        <v>24</v>
      </c>
      <c r="E10" s="95" t="s">
        <v>25</v>
      </c>
      <c r="F10" s="95" t="s">
        <v>20</v>
      </c>
      <c r="G10" s="95" t="s">
        <v>21</v>
      </c>
      <c r="H10" s="95" t="s">
        <v>15</v>
      </c>
      <c r="I10" s="196" t="s">
        <v>19</v>
      </c>
      <c r="J10" s="196"/>
      <c r="K10" s="196"/>
      <c r="L10" s="196"/>
      <c r="M10" s="196"/>
      <c r="N10" s="196"/>
      <c r="O10" s="196"/>
      <c r="P10" s="196"/>
      <c r="Q10" s="95" t="s">
        <v>274</v>
      </c>
    </row>
    <row r="11" spans="1:29" s="8" customFormat="1" ht="197.25" customHeight="1">
      <c r="A11" s="190"/>
      <c r="B11" s="196"/>
      <c r="C11" s="196"/>
      <c r="D11" s="161" t="str">
        <f>'[2]3.1 (2023) ТНС '!F14</f>
        <v>НД</v>
      </c>
      <c r="E11" s="161" t="str">
        <f>'[2]3.1 (2023) ТНС '!G14</f>
        <v>НД</v>
      </c>
      <c r="F11" s="161" t="str">
        <f>'[2]3.1 (2023) ТНС '!H14</f>
        <v>НД</v>
      </c>
      <c r="G11" s="161" t="str">
        <f>'[2]3.1 (2023) ТНС '!I14</f>
        <v>Создание комфортных условий в собственных центрах обслуживания, кол-во ЦОК (шт.)</v>
      </c>
      <c r="H11" s="161" t="str">
        <f>'[2]3.1 (2023) ТНС '!J14</f>
        <v>Оборудование МКД интеллектуальными системами учета электроэнергии, кол-во ПУ (шт.)</v>
      </c>
      <c r="I11" s="161" t="str">
        <f>'[2]3.1 (2023) ТНС '!K14</f>
        <v>Обновление автопарка, шт.</v>
      </c>
      <c r="J11" s="161" t="str">
        <f>'[2]3.1 (2023) ТНС '!L14</f>
        <v>Обеспечение безопасности значимых объектов (шт.)</v>
      </c>
      <c r="K11" s="161" t="str">
        <f>'[2]3.1 (2023) ТНС '!M14</f>
        <v>Приобретение серверов, шт.</v>
      </c>
      <c r="L11" s="161" t="str">
        <f>'[2]3.1 (2023) ТНС '!N14</f>
        <v>Приобретение СХД,  шт.</v>
      </c>
      <c r="M11" s="161" t="s">
        <v>277</v>
      </c>
      <c r="N11" s="161" t="str">
        <f>'[2]3.1 (2023) ТНС '!P14</f>
        <v>Замена печатной и оргтехники, шт.</v>
      </c>
      <c r="O11" s="161" t="str">
        <f>'[2]3.1 (2023) ТНС '!Q14</f>
        <v>Приобретение ИБП, шт.</v>
      </c>
      <c r="P11" s="161" t="s">
        <v>276</v>
      </c>
      <c r="Q11" s="161" t="str">
        <f>'[2]3.1 (2023) ТНС '!S14</f>
        <v>НД</v>
      </c>
    </row>
    <row r="12" spans="1:29" ht="96" hidden="1" customHeight="1">
      <c r="A12" s="190"/>
      <c r="B12" s="196"/>
      <c r="C12" s="196"/>
      <c r="D12" s="162" t="s">
        <v>87</v>
      </c>
      <c r="E12" s="162" t="s">
        <v>87</v>
      </c>
      <c r="F12" s="162" t="s">
        <v>87</v>
      </c>
      <c r="G12" s="162" t="s">
        <v>87</v>
      </c>
      <c r="H12" s="162" t="s">
        <v>87</v>
      </c>
      <c r="I12" s="162" t="s">
        <v>87</v>
      </c>
      <c r="J12" s="162"/>
      <c r="K12" s="162"/>
      <c r="L12" s="162" t="s">
        <v>42</v>
      </c>
      <c r="M12" s="162" t="s">
        <v>42</v>
      </c>
      <c r="N12" s="162"/>
      <c r="O12" s="162"/>
      <c r="P12" s="162" t="s">
        <v>87</v>
      </c>
      <c r="Q12" s="162" t="s">
        <v>87</v>
      </c>
    </row>
    <row r="13" spans="1:29" s="92" customFormat="1" ht="15.75">
      <c r="A13" s="14">
        <v>1</v>
      </c>
      <c r="B13" s="167">
        <v>2</v>
      </c>
      <c r="C13" s="168">
        <v>3</v>
      </c>
      <c r="D13" s="163" t="s">
        <v>167</v>
      </c>
      <c r="E13" s="163" t="s">
        <v>27</v>
      </c>
      <c r="F13" s="163" t="s">
        <v>28</v>
      </c>
      <c r="G13" s="163" t="s">
        <v>35</v>
      </c>
      <c r="H13" s="163" t="s">
        <v>209</v>
      </c>
      <c r="I13" s="163" t="s">
        <v>38</v>
      </c>
      <c r="J13" s="163" t="s">
        <v>39</v>
      </c>
      <c r="K13" s="163" t="s">
        <v>203</v>
      </c>
      <c r="L13" s="163" t="s">
        <v>40</v>
      </c>
      <c r="M13" s="163" t="s">
        <v>204</v>
      </c>
      <c r="N13" s="163" t="s">
        <v>205</v>
      </c>
      <c r="O13" s="163" t="s">
        <v>206</v>
      </c>
      <c r="P13" s="163" t="s">
        <v>207</v>
      </c>
      <c r="Q13" s="163" t="s">
        <v>41</v>
      </c>
    </row>
    <row r="14" spans="1:29" s="92" customFormat="1" ht="31.5">
      <c r="A14" s="51">
        <f>'2'!A12</f>
        <v>1</v>
      </c>
      <c r="B14" s="95" t="str">
        <f>'2'!B12</f>
        <v>Техническое перевооружение и реконструкция</v>
      </c>
      <c r="C14" s="95">
        <f>'2'!C12</f>
        <v>0</v>
      </c>
      <c r="D14" s="165"/>
      <c r="E14" s="165">
        <f t="shared" ref="E14:F14" si="0">E15+E20</f>
        <v>0</v>
      </c>
      <c r="F14" s="165">
        <f t="shared" si="0"/>
        <v>0</v>
      </c>
      <c r="G14" s="165">
        <f>G15+G20</f>
        <v>0</v>
      </c>
      <c r="H14" s="164">
        <f t="shared" ref="H14:Q14" si="1">H15+H20</f>
        <v>14686</v>
      </c>
      <c r="I14" s="164">
        <f>I15+I20+I17</f>
        <v>3</v>
      </c>
      <c r="J14" s="164">
        <f t="shared" ref="J14:P14" si="2">J15+J20+J17</f>
        <v>11</v>
      </c>
      <c r="K14" s="164">
        <f t="shared" si="2"/>
        <v>26</v>
      </c>
      <c r="L14" s="164">
        <f t="shared" si="2"/>
        <v>1</v>
      </c>
      <c r="M14" s="164">
        <f t="shared" si="2"/>
        <v>15</v>
      </c>
      <c r="N14" s="164">
        <f t="shared" si="2"/>
        <v>53</v>
      </c>
      <c r="O14" s="164">
        <f t="shared" si="2"/>
        <v>14</v>
      </c>
      <c r="P14" s="164">
        <f t="shared" si="2"/>
        <v>0</v>
      </c>
      <c r="Q14" s="165">
        <f t="shared" si="1"/>
        <v>0</v>
      </c>
    </row>
    <row r="15" spans="1:29" s="92" customFormat="1" ht="31.5">
      <c r="A15" s="51" t="str">
        <f>'2'!A13</f>
        <v>1.1.</v>
      </c>
      <c r="B15" s="95" t="str">
        <f>'2'!B13</f>
        <v>Энергосбережение и повышение энергетической эффективности</v>
      </c>
      <c r="C15" s="95">
        <f>'2'!C13</f>
        <v>0</v>
      </c>
      <c r="D15" s="165"/>
      <c r="E15" s="165"/>
      <c r="F15" s="165"/>
      <c r="G15" s="165"/>
      <c r="H15" s="164">
        <f>H16</f>
        <v>14686</v>
      </c>
      <c r="I15" s="164">
        <f t="shared" ref="I15:Q15" si="3">I16</f>
        <v>0</v>
      </c>
      <c r="J15" s="164">
        <f t="shared" si="3"/>
        <v>0</v>
      </c>
      <c r="K15" s="164">
        <f t="shared" si="3"/>
        <v>0</v>
      </c>
      <c r="L15" s="164">
        <f t="shared" si="3"/>
        <v>0</v>
      </c>
      <c r="M15" s="164">
        <f t="shared" si="3"/>
        <v>0</v>
      </c>
      <c r="N15" s="164">
        <f t="shared" si="3"/>
        <v>0</v>
      </c>
      <c r="O15" s="164">
        <f t="shared" si="3"/>
        <v>0</v>
      </c>
      <c r="P15" s="164">
        <f t="shared" si="3"/>
        <v>0</v>
      </c>
      <c r="Q15" s="164">
        <f t="shared" si="3"/>
        <v>0</v>
      </c>
    </row>
    <row r="16" spans="1:29" s="92" customFormat="1" ht="22.5" customHeight="1">
      <c r="A16" s="51" t="str">
        <f>'2'!A14</f>
        <v>1.1.1.</v>
      </c>
      <c r="B16" s="95" t="str">
        <f>'2'!B14</f>
        <v>Создание ИСУЭ (АСКУЭ)</v>
      </c>
      <c r="C16" s="95" t="str">
        <f>'2'!C14</f>
        <v>O_1</v>
      </c>
      <c r="D16" s="165"/>
      <c r="E16" s="165"/>
      <c r="F16" s="165"/>
      <c r="G16" s="165"/>
      <c r="H16" s="164">
        <v>14686</v>
      </c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s="92" customFormat="1" ht="54" customHeight="1">
      <c r="A17" s="51" t="str">
        <f>'1'!A17</f>
        <v>1.2.</v>
      </c>
      <c r="B17" s="95" t="str">
        <f>'1'!B17</f>
        <v>Модернизация, техническое перевооружение информационно-вычислительных систем</v>
      </c>
      <c r="C17" s="95"/>
      <c r="D17" s="165">
        <f t="shared" ref="D17:Q17" si="4">SUM(D18:D23)</f>
        <v>0</v>
      </c>
      <c r="E17" s="165">
        <f t="shared" si="4"/>
        <v>0</v>
      </c>
      <c r="F17" s="165">
        <f t="shared" si="4"/>
        <v>0</v>
      </c>
      <c r="G17" s="165">
        <f t="shared" si="4"/>
        <v>0</v>
      </c>
      <c r="H17" s="165">
        <f>SUM(H18:H19)</f>
        <v>0</v>
      </c>
      <c r="I17" s="165">
        <f>SUM(I18:I19)</f>
        <v>0</v>
      </c>
      <c r="J17" s="165">
        <f t="shared" ref="J17:P17" si="5">SUM(J18:J19)</f>
        <v>0</v>
      </c>
      <c r="K17" s="165">
        <f t="shared" si="5"/>
        <v>6</v>
      </c>
      <c r="L17" s="165">
        <f t="shared" si="5"/>
        <v>1</v>
      </c>
      <c r="M17" s="165">
        <f t="shared" si="5"/>
        <v>0</v>
      </c>
      <c r="N17" s="165">
        <f t="shared" si="5"/>
        <v>0</v>
      </c>
      <c r="O17" s="165">
        <f t="shared" si="5"/>
        <v>0</v>
      </c>
      <c r="P17" s="165">
        <f t="shared" si="5"/>
        <v>0</v>
      </c>
      <c r="Q17" s="165">
        <f t="shared" si="4"/>
        <v>0</v>
      </c>
    </row>
    <row r="18" spans="1:17" s="92" customFormat="1" ht="63">
      <c r="A18" s="51" t="str">
        <f>'1'!A18</f>
        <v>1.2.1.</v>
      </c>
      <c r="B18" s="95" t="str">
        <f>'1'!B18</f>
        <v>Модернизация программно-расчётного комплекса энергосбытовой деятельности (РБСИК)</v>
      </c>
      <c r="C18" s="95" t="str">
        <f>'1'!C18</f>
        <v>O_9</v>
      </c>
      <c r="D18" s="167"/>
      <c r="E18" s="166"/>
      <c r="F18" s="166"/>
      <c r="G18" s="166"/>
      <c r="H18" s="166"/>
      <c r="I18" s="167"/>
      <c r="J18" s="167"/>
      <c r="K18" s="167"/>
      <c r="L18" s="166"/>
      <c r="M18" s="166"/>
      <c r="N18" s="166"/>
      <c r="O18" s="166"/>
      <c r="P18" s="166"/>
      <c r="Q18" s="166"/>
    </row>
    <row r="19" spans="1:17" s="92" customFormat="1" ht="31.5">
      <c r="A19" s="51" t="str">
        <f>'1'!A19</f>
        <v>1.2.2.</v>
      </c>
      <c r="B19" s="95" t="str">
        <f>'1'!B19</f>
        <v>Серверное оборудование/СХД и доп.
Оборудование (РБСИК)</v>
      </c>
      <c r="C19" s="95" t="str">
        <f>'1'!C19</f>
        <v>O_8</v>
      </c>
      <c r="D19" s="167"/>
      <c r="E19" s="166"/>
      <c r="F19" s="166"/>
      <c r="G19" s="166"/>
      <c r="H19" s="166"/>
      <c r="I19" s="166"/>
      <c r="J19" s="165"/>
      <c r="K19" s="166">
        <v>6</v>
      </c>
      <c r="L19" s="166">
        <v>1</v>
      </c>
      <c r="M19" s="166"/>
      <c r="N19" s="166"/>
      <c r="O19" s="166"/>
      <c r="P19" s="167"/>
      <c r="Q19" s="166"/>
    </row>
    <row r="20" spans="1:17" s="92" customFormat="1" ht="15.75">
      <c r="A20" s="51" t="str">
        <f>'1'!A20</f>
        <v>1.3.</v>
      </c>
      <c r="B20" s="95" t="str">
        <f>'1'!B20</f>
        <v>Прочие направления</v>
      </c>
      <c r="C20" s="95"/>
      <c r="D20" s="165">
        <f t="shared" ref="D20:Q20" si="6">SUM(D21:D26)</f>
        <v>0</v>
      </c>
      <c r="E20" s="165">
        <f t="shared" si="6"/>
        <v>0</v>
      </c>
      <c r="F20" s="165">
        <f t="shared" si="6"/>
        <v>0</v>
      </c>
      <c r="G20" s="165">
        <f t="shared" si="6"/>
        <v>0</v>
      </c>
      <c r="H20" s="165">
        <f t="shared" si="6"/>
        <v>0</v>
      </c>
      <c r="I20" s="165">
        <f>SUM(I21:I26)</f>
        <v>3</v>
      </c>
      <c r="J20" s="165">
        <f t="shared" si="6"/>
        <v>11</v>
      </c>
      <c r="K20" s="165">
        <f t="shared" si="6"/>
        <v>20</v>
      </c>
      <c r="L20" s="165">
        <f t="shared" si="6"/>
        <v>0</v>
      </c>
      <c r="M20" s="165">
        <f t="shared" si="6"/>
        <v>15</v>
      </c>
      <c r="N20" s="165">
        <f t="shared" si="6"/>
        <v>53</v>
      </c>
      <c r="O20" s="165">
        <f t="shared" si="6"/>
        <v>14</v>
      </c>
      <c r="P20" s="165">
        <f t="shared" si="6"/>
        <v>0</v>
      </c>
      <c r="Q20" s="165">
        <f t="shared" si="6"/>
        <v>0</v>
      </c>
    </row>
    <row r="21" spans="1:17" s="92" customFormat="1" ht="15.75">
      <c r="A21" s="51" t="str">
        <f>'1'!A21</f>
        <v>1.3.1.</v>
      </c>
      <c r="B21" s="95" t="str">
        <f>'1'!B21</f>
        <v>Приобретение автотранспорта</v>
      </c>
      <c r="C21" s="95" t="str">
        <f>'1'!C21</f>
        <v>O_2</v>
      </c>
      <c r="D21" s="167"/>
      <c r="E21" s="166"/>
      <c r="F21" s="166"/>
      <c r="G21" s="166"/>
      <c r="H21" s="166"/>
      <c r="I21" s="167">
        <v>3</v>
      </c>
      <c r="J21" s="167"/>
      <c r="K21" s="167"/>
      <c r="L21" s="166"/>
      <c r="M21" s="166"/>
      <c r="N21" s="166"/>
      <c r="O21" s="166"/>
      <c r="P21" s="166"/>
      <c r="Q21" s="166"/>
    </row>
    <row r="22" spans="1:17" s="92" customFormat="1" ht="31.5">
      <c r="A22" s="51" t="str">
        <f>'1'!A22</f>
        <v>1.3.2.</v>
      </c>
      <c r="B22" s="95" t="str">
        <f>'1'!B22</f>
        <v>Обеспечение сетевой безопасности объектов Общества</v>
      </c>
      <c r="C22" s="95" t="str">
        <f>'1'!C22</f>
        <v>O_3</v>
      </c>
      <c r="D22" s="167"/>
      <c r="E22" s="166"/>
      <c r="F22" s="166"/>
      <c r="G22" s="166"/>
      <c r="H22" s="166"/>
      <c r="I22" s="166"/>
      <c r="J22" s="165"/>
      <c r="K22" s="166"/>
      <c r="L22" s="166"/>
      <c r="M22" s="166"/>
      <c r="N22" s="166"/>
      <c r="O22" s="166"/>
      <c r="P22" s="167"/>
      <c r="Q22" s="166"/>
    </row>
    <row r="23" spans="1:17" s="92" customFormat="1" ht="31.5">
      <c r="A23" s="51" t="str">
        <f>'1'!A23</f>
        <v>1.3.3.</v>
      </c>
      <c r="B23" s="95" t="str">
        <f>'1'!B23</f>
        <v>Приобретение сетевого и серверного оборудования</v>
      </c>
      <c r="C23" s="95" t="str">
        <f>'1'!C23</f>
        <v>O_4</v>
      </c>
      <c r="D23" s="167"/>
      <c r="E23" s="166"/>
      <c r="F23" s="166"/>
      <c r="G23" s="166"/>
      <c r="H23" s="166"/>
      <c r="I23" s="166"/>
      <c r="J23" s="166"/>
      <c r="K23" s="165">
        <v>20</v>
      </c>
      <c r="L23" s="165"/>
      <c r="M23" s="165">
        <v>15</v>
      </c>
      <c r="N23" s="166"/>
      <c r="O23" s="166"/>
      <c r="P23" s="167"/>
      <c r="Q23" s="166"/>
    </row>
    <row r="24" spans="1:17" s="92" customFormat="1" ht="31.5">
      <c r="A24" s="51" t="str">
        <f>'1'!A24</f>
        <v>1.3.4.</v>
      </c>
      <c r="B24" s="95" t="str">
        <f>'1'!B24</f>
        <v>Приобретение печатной и оргтехники</v>
      </c>
      <c r="C24" s="95" t="str">
        <f>'1'!C24</f>
        <v>O_5</v>
      </c>
      <c r="D24" s="167"/>
      <c r="E24" s="166"/>
      <c r="F24" s="166"/>
      <c r="G24" s="166"/>
      <c r="H24" s="166"/>
      <c r="I24" s="166"/>
      <c r="J24" s="166"/>
      <c r="K24" s="166"/>
      <c r="L24" s="166"/>
      <c r="M24" s="165"/>
      <c r="N24" s="165">
        <v>53</v>
      </c>
      <c r="O24" s="165">
        <v>14</v>
      </c>
      <c r="P24" s="167"/>
      <c r="Q24" s="166"/>
    </row>
    <row r="25" spans="1:17" s="92" customFormat="1" ht="15.75">
      <c r="A25" s="51" t="str">
        <f>'1'!A25</f>
        <v>1.3.5.</v>
      </c>
      <c r="B25" s="95" t="str">
        <f>'1'!B25</f>
        <v>Установка электронных очередей</v>
      </c>
      <c r="C25" s="95" t="str">
        <f>'1'!C25</f>
        <v>O_6</v>
      </c>
      <c r="D25" s="167"/>
      <c r="E25" s="166"/>
      <c r="F25" s="166"/>
      <c r="G25" s="166"/>
      <c r="H25" s="166"/>
      <c r="I25" s="166"/>
      <c r="J25" s="166"/>
      <c r="K25" s="166"/>
      <c r="L25" s="166"/>
      <c r="M25" s="165"/>
      <c r="N25" s="165"/>
      <c r="O25" s="165"/>
      <c r="P25" s="167"/>
      <c r="Q25" s="166"/>
    </row>
    <row r="26" spans="1:17" s="92" customFormat="1" ht="31.5">
      <c r="A26" s="51" t="str">
        <f>'1'!A26</f>
        <v>1.3.6.</v>
      </c>
      <c r="B26" s="95" t="str">
        <f>'1'!B26</f>
        <v>Обеспечение охранно-пожарной безопасности объектов Общества</v>
      </c>
      <c r="C26" s="95" t="str">
        <f>'1'!C26</f>
        <v>O_7</v>
      </c>
      <c r="D26" s="167"/>
      <c r="E26" s="166"/>
      <c r="F26" s="166"/>
      <c r="G26" s="166"/>
      <c r="H26" s="166"/>
      <c r="I26" s="166"/>
      <c r="J26" s="166">
        <v>11</v>
      </c>
      <c r="K26" s="166"/>
      <c r="L26" s="166"/>
      <c r="M26" s="165"/>
      <c r="N26" s="165"/>
      <c r="O26" s="165"/>
      <c r="P26" s="167"/>
      <c r="Q26" s="166"/>
    </row>
  </sheetData>
  <mergeCells count="11">
    <mergeCell ref="A8:Q8"/>
    <mergeCell ref="D9:Q9"/>
    <mergeCell ref="I10:P10"/>
    <mergeCell ref="A2:Q2"/>
    <mergeCell ref="A3:Q3"/>
    <mergeCell ref="A4:Q4"/>
    <mergeCell ref="A6:Q6"/>
    <mergeCell ref="A7:Q7"/>
    <mergeCell ref="A9:A12"/>
    <mergeCell ref="B9:B12"/>
    <mergeCell ref="C9:C12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showZeros="0" view="pageBreakPreview" zoomScale="90" zoomScaleSheetLayoutView="90" workbookViewId="0">
      <selection activeCell="E11" sqref="E11"/>
    </sheetView>
  </sheetViews>
  <sheetFormatPr defaultRowHeight="12"/>
  <cols>
    <col min="1" max="1" width="9.75" style="104" customWidth="1"/>
    <col min="2" max="2" width="33.875" style="104" customWidth="1"/>
    <col min="3" max="3" width="12.75" style="104" customWidth="1"/>
    <col min="4" max="4" width="19.25" style="104" customWidth="1"/>
    <col min="5" max="5" width="15.875" style="104" customWidth="1"/>
    <col min="6" max="6" width="13.375" style="104" customWidth="1"/>
    <col min="7" max="7" width="18.75" style="104" customWidth="1"/>
    <col min="8" max="8" width="18.125" style="104" customWidth="1"/>
    <col min="9" max="9" width="5.125" style="104" customWidth="1"/>
    <col min="10" max="10" width="8.125" style="104" customWidth="1"/>
    <col min="11" max="11" width="4.125" style="104" customWidth="1"/>
    <col min="12" max="12" width="4" style="104" customWidth="1"/>
    <col min="13" max="13" width="4.75" style="104" customWidth="1"/>
    <col min="14" max="15" width="3.5" style="104" bestFit="1" customWidth="1"/>
    <col min="16" max="16" width="6.125" style="104" bestFit="1" customWidth="1"/>
    <col min="17" max="17" width="14.625" style="104" customWidth="1"/>
    <col min="18" max="16384" width="9" style="104"/>
  </cols>
  <sheetData>
    <row r="1" spans="1:29">
      <c r="E1" s="11"/>
    </row>
    <row r="2" spans="1:29" ht="18.75">
      <c r="A2" s="192" t="s">
        <v>90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29" ht="18.75">
      <c r="A3" s="192" t="s">
        <v>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29" ht="18.75">
      <c r="A4" s="193" t="s">
        <v>246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29" ht="15.75" customHeight="1"/>
    <row r="6" spans="1:29" ht="21.75" customHeight="1">
      <c r="A6" s="194" t="str">
        <f>'2'!A5:S5</f>
        <v>Публичное акционерное общество «ТНС энерго Ростов-на-Дону»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1:29" ht="15.75" customHeight="1">
      <c r="A7" s="195" t="s">
        <v>93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</row>
    <row r="8" spans="1:29" s="11" customFormat="1" ht="15.7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7" customFormat="1" ht="33.75" customHeight="1">
      <c r="A9" s="190" t="s">
        <v>43</v>
      </c>
      <c r="B9" s="196" t="s">
        <v>14</v>
      </c>
      <c r="C9" s="196" t="s">
        <v>0</v>
      </c>
      <c r="D9" s="196" t="s">
        <v>95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</row>
    <row r="10" spans="1:29" ht="206.25" customHeight="1">
      <c r="A10" s="190"/>
      <c r="B10" s="196"/>
      <c r="C10" s="196"/>
      <c r="D10" s="95" t="s">
        <v>24</v>
      </c>
      <c r="E10" s="95" t="s">
        <v>25</v>
      </c>
      <c r="F10" s="95" t="s">
        <v>20</v>
      </c>
      <c r="G10" s="95" t="s">
        <v>21</v>
      </c>
      <c r="H10" s="95" t="s">
        <v>15</v>
      </c>
      <c r="I10" s="196" t="s">
        <v>19</v>
      </c>
      <c r="J10" s="196"/>
      <c r="K10" s="196"/>
      <c r="L10" s="196"/>
      <c r="M10" s="196"/>
      <c r="N10" s="196"/>
      <c r="O10" s="196"/>
      <c r="P10" s="196"/>
      <c r="Q10" s="95" t="s">
        <v>274</v>
      </c>
    </row>
    <row r="11" spans="1:29" s="8" customFormat="1" ht="197.25" customHeight="1">
      <c r="A11" s="190"/>
      <c r="B11" s="196"/>
      <c r="C11" s="196"/>
      <c r="D11" s="161" t="str">
        <f>'[2]3.1 (2023) ТНС '!F14</f>
        <v>НД</v>
      </c>
      <c r="E11" s="161" t="str">
        <f>'[2]3.1 (2023) ТНС '!G14</f>
        <v>НД</v>
      </c>
      <c r="F11" s="161" t="str">
        <f>'[2]3.1 (2023) ТНС '!H14</f>
        <v>НД</v>
      </c>
      <c r="G11" s="161" t="str">
        <f>'[2]3.1 (2023) ТНС '!I14</f>
        <v>Создание комфортных условий в собственных центрах обслуживания, кол-во ЦОК (шт.)</v>
      </c>
      <c r="H11" s="161" t="str">
        <f>'[2]3.1 (2023) ТНС '!J14</f>
        <v>Оборудование МКД интеллектуальными системами учета электроэнергии, кол-во ПУ (шт.)</v>
      </c>
      <c r="I11" s="161" t="str">
        <f>'[2]3.1 (2023) ТНС '!K14</f>
        <v>Обновление автопарка, шт.</v>
      </c>
      <c r="J11" s="161" t="str">
        <f>'[2]3.1 (2023) ТНС '!L14</f>
        <v>Обеспечение безопасности значимых объектов (шт.)</v>
      </c>
      <c r="K11" s="161" t="str">
        <f>'[2]3.1 (2023) ТНС '!M14</f>
        <v>Приобретение серверов, шт.</v>
      </c>
      <c r="L11" s="161" t="str">
        <f>'[2]3.1 (2023) ТНС '!N14</f>
        <v>Приобретение СХД,  шт.</v>
      </c>
      <c r="M11" s="161" t="s">
        <v>277</v>
      </c>
      <c r="N11" s="161" t="str">
        <f>'[2]3.1 (2023) ТНС '!P14</f>
        <v>Замена печатной и оргтехники, шт.</v>
      </c>
      <c r="O11" s="161" t="str">
        <f>'[2]3.1 (2023) ТНС '!Q14</f>
        <v>Приобретение ИБП, шт.</v>
      </c>
      <c r="P11" s="161" t="s">
        <v>276</v>
      </c>
      <c r="Q11" s="161" t="str">
        <f>'[2]3.1 (2023) ТНС '!S14</f>
        <v>НД</v>
      </c>
    </row>
    <row r="12" spans="1:29" ht="96" hidden="1" customHeight="1">
      <c r="A12" s="190"/>
      <c r="B12" s="196"/>
      <c r="C12" s="196"/>
      <c r="D12" s="162" t="s">
        <v>87</v>
      </c>
      <c r="E12" s="162" t="s">
        <v>87</v>
      </c>
      <c r="F12" s="162" t="s">
        <v>87</v>
      </c>
      <c r="G12" s="162" t="s">
        <v>87</v>
      </c>
      <c r="H12" s="162" t="s">
        <v>87</v>
      </c>
      <c r="I12" s="162" t="s">
        <v>87</v>
      </c>
      <c r="J12" s="162"/>
      <c r="K12" s="162"/>
      <c r="L12" s="162" t="s">
        <v>42</v>
      </c>
      <c r="M12" s="162" t="s">
        <v>42</v>
      </c>
      <c r="N12" s="162"/>
      <c r="O12" s="162"/>
      <c r="P12" s="162" t="s">
        <v>87</v>
      </c>
      <c r="Q12" s="162" t="s">
        <v>87</v>
      </c>
    </row>
    <row r="13" spans="1:29" s="92" customFormat="1" ht="15.75">
      <c r="A13" s="14">
        <v>1</v>
      </c>
      <c r="B13" s="167">
        <v>2</v>
      </c>
      <c r="C13" s="168">
        <v>3</v>
      </c>
      <c r="D13" s="163" t="s">
        <v>167</v>
      </c>
      <c r="E13" s="163" t="s">
        <v>27</v>
      </c>
      <c r="F13" s="163" t="s">
        <v>28</v>
      </c>
      <c r="G13" s="163" t="s">
        <v>35</v>
      </c>
      <c r="H13" s="163" t="s">
        <v>209</v>
      </c>
      <c r="I13" s="163" t="s">
        <v>38</v>
      </c>
      <c r="J13" s="163" t="s">
        <v>39</v>
      </c>
      <c r="K13" s="163" t="s">
        <v>203</v>
      </c>
      <c r="L13" s="163" t="s">
        <v>40</v>
      </c>
      <c r="M13" s="163" t="s">
        <v>204</v>
      </c>
      <c r="N13" s="163" t="s">
        <v>205</v>
      </c>
      <c r="O13" s="163" t="s">
        <v>206</v>
      </c>
      <c r="P13" s="163" t="s">
        <v>207</v>
      </c>
      <c r="Q13" s="163" t="s">
        <v>41</v>
      </c>
    </row>
    <row r="14" spans="1:29" s="92" customFormat="1" ht="31.5">
      <c r="A14" s="51">
        <f>'2'!A12</f>
        <v>1</v>
      </c>
      <c r="B14" s="95" t="str">
        <f>'2'!B12</f>
        <v>Техническое перевооружение и реконструкция</v>
      </c>
      <c r="C14" s="95">
        <f>'2'!C12</f>
        <v>0</v>
      </c>
      <c r="D14" s="165"/>
      <c r="E14" s="165">
        <f t="shared" ref="E14:F14" si="0">E15+E20</f>
        <v>0</v>
      </c>
      <c r="F14" s="165">
        <f t="shared" si="0"/>
        <v>0</v>
      </c>
      <c r="G14" s="165">
        <f>G15+G20</f>
        <v>0</v>
      </c>
      <c r="H14" s="164">
        <f t="shared" ref="H14:Q14" si="1">H15+H20</f>
        <v>19748</v>
      </c>
      <c r="I14" s="165">
        <f t="shared" si="1"/>
        <v>4</v>
      </c>
      <c r="J14" s="165">
        <f t="shared" si="1"/>
        <v>8</v>
      </c>
      <c r="K14" s="165">
        <f t="shared" si="1"/>
        <v>2</v>
      </c>
      <c r="L14" s="165">
        <f t="shared" si="1"/>
        <v>0</v>
      </c>
      <c r="M14" s="165">
        <f t="shared" si="1"/>
        <v>15</v>
      </c>
      <c r="N14" s="165">
        <f t="shared" si="1"/>
        <v>16</v>
      </c>
      <c r="O14" s="165">
        <f t="shared" si="1"/>
        <v>6</v>
      </c>
      <c r="P14" s="165">
        <f t="shared" si="1"/>
        <v>0</v>
      </c>
      <c r="Q14" s="165">
        <f t="shared" si="1"/>
        <v>0</v>
      </c>
    </row>
    <row r="15" spans="1:29" s="92" customFormat="1" ht="31.5">
      <c r="A15" s="51" t="str">
        <f>'2'!A13</f>
        <v>1.1.</v>
      </c>
      <c r="B15" s="95" t="str">
        <f>'2'!B13</f>
        <v>Энергосбережение и повышение энергетической эффективности</v>
      </c>
      <c r="C15" s="95">
        <f>'2'!C13</f>
        <v>0</v>
      </c>
      <c r="D15" s="165"/>
      <c r="E15" s="165"/>
      <c r="F15" s="165"/>
      <c r="G15" s="165"/>
      <c r="H15" s="164">
        <f>H16</f>
        <v>19748</v>
      </c>
      <c r="I15" s="164">
        <f t="shared" ref="I15:Q15" si="2">I16</f>
        <v>0</v>
      </c>
      <c r="J15" s="164">
        <f t="shared" si="2"/>
        <v>0</v>
      </c>
      <c r="K15" s="164">
        <f t="shared" si="2"/>
        <v>0</v>
      </c>
      <c r="L15" s="164">
        <f t="shared" si="2"/>
        <v>0</v>
      </c>
      <c r="M15" s="164">
        <f t="shared" si="2"/>
        <v>0</v>
      </c>
      <c r="N15" s="164">
        <f t="shared" si="2"/>
        <v>0</v>
      </c>
      <c r="O15" s="164">
        <f t="shared" si="2"/>
        <v>0</v>
      </c>
      <c r="P15" s="164">
        <f t="shared" si="2"/>
        <v>0</v>
      </c>
      <c r="Q15" s="164">
        <f t="shared" si="2"/>
        <v>0</v>
      </c>
    </row>
    <row r="16" spans="1:29" s="92" customFormat="1" ht="22.5" customHeight="1">
      <c r="A16" s="51" t="str">
        <f>'2'!A14</f>
        <v>1.1.1.</v>
      </c>
      <c r="B16" s="95" t="str">
        <f>'2'!B14</f>
        <v>Создание ИСУЭ (АСКУЭ)</v>
      </c>
      <c r="C16" s="95" t="str">
        <f>'2'!C14</f>
        <v>O_1</v>
      </c>
      <c r="D16" s="165"/>
      <c r="E16" s="165"/>
      <c r="F16" s="165"/>
      <c r="G16" s="165"/>
      <c r="H16" s="164">
        <v>19748</v>
      </c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s="92" customFormat="1" ht="54" customHeight="1">
      <c r="A17" s="51" t="str">
        <f>'1'!A17</f>
        <v>1.2.</v>
      </c>
      <c r="B17" s="95" t="str">
        <f>'1'!B17</f>
        <v>Модернизация, техническое перевооружение информационно-вычислительных систем</v>
      </c>
      <c r="C17" s="95"/>
      <c r="D17" s="165">
        <f t="shared" ref="D17:Q17" si="3">SUM(D18:D23)</f>
        <v>0</v>
      </c>
      <c r="E17" s="165">
        <f t="shared" si="3"/>
        <v>0</v>
      </c>
      <c r="F17" s="165">
        <f t="shared" si="3"/>
        <v>0</v>
      </c>
      <c r="G17" s="165">
        <f t="shared" si="3"/>
        <v>0</v>
      </c>
      <c r="H17" s="165">
        <f>SUM(H18:H19)</f>
        <v>0</v>
      </c>
      <c r="I17" s="165">
        <f>SUM(I18:I19)</f>
        <v>0</v>
      </c>
      <c r="J17" s="165">
        <f t="shared" ref="J17:P17" si="4">SUM(J18:J19)</f>
        <v>0</v>
      </c>
      <c r="K17" s="165">
        <f t="shared" si="4"/>
        <v>0</v>
      </c>
      <c r="L17" s="165">
        <f t="shared" si="4"/>
        <v>0</v>
      </c>
      <c r="M17" s="165">
        <f t="shared" si="4"/>
        <v>0</v>
      </c>
      <c r="N17" s="165">
        <f t="shared" si="4"/>
        <v>0</v>
      </c>
      <c r="O17" s="165">
        <f t="shared" si="4"/>
        <v>0</v>
      </c>
      <c r="P17" s="165">
        <f t="shared" si="4"/>
        <v>0</v>
      </c>
      <c r="Q17" s="165">
        <f t="shared" si="3"/>
        <v>0</v>
      </c>
    </row>
    <row r="18" spans="1:17" s="92" customFormat="1" ht="63">
      <c r="A18" s="51" t="str">
        <f>'1'!A18</f>
        <v>1.2.1.</v>
      </c>
      <c r="B18" s="95" t="str">
        <f>'1'!B18</f>
        <v>Модернизация программно-расчётного комплекса энергосбытовой деятельности (РБСИК)</v>
      </c>
      <c r="C18" s="95" t="str">
        <f>'1'!C18</f>
        <v>O_9</v>
      </c>
      <c r="D18" s="167"/>
      <c r="E18" s="166"/>
      <c r="F18" s="166"/>
      <c r="G18" s="166"/>
      <c r="H18" s="166"/>
      <c r="I18" s="167"/>
      <c r="J18" s="167"/>
      <c r="K18" s="167"/>
      <c r="L18" s="166"/>
      <c r="M18" s="166"/>
      <c r="N18" s="166"/>
      <c r="O18" s="166"/>
      <c r="P18" s="166"/>
      <c r="Q18" s="166"/>
    </row>
    <row r="19" spans="1:17" s="92" customFormat="1" ht="31.5">
      <c r="A19" s="51" t="str">
        <f>'1'!A19</f>
        <v>1.2.2.</v>
      </c>
      <c r="B19" s="95" t="str">
        <f>'1'!B19</f>
        <v>Серверное оборудование/СХД и доп.
Оборудование (РБСИК)</v>
      </c>
      <c r="C19" s="95" t="str">
        <f>'1'!C19</f>
        <v>O_8</v>
      </c>
      <c r="D19" s="167"/>
      <c r="E19" s="166"/>
      <c r="F19" s="166"/>
      <c r="G19" s="166"/>
      <c r="H19" s="166"/>
      <c r="I19" s="166"/>
      <c r="J19" s="165"/>
      <c r="K19" s="166"/>
      <c r="L19" s="166"/>
      <c r="M19" s="166"/>
      <c r="N19" s="166"/>
      <c r="O19" s="166"/>
      <c r="P19" s="167"/>
      <c r="Q19" s="166"/>
    </row>
    <row r="20" spans="1:17" s="92" customFormat="1" ht="15.75">
      <c r="A20" s="51" t="str">
        <f>'1'!A20</f>
        <v>1.3.</v>
      </c>
      <c r="B20" s="95" t="str">
        <f>'1'!B20</f>
        <v>Прочие направления</v>
      </c>
      <c r="C20" s="95"/>
      <c r="D20" s="165">
        <f t="shared" ref="D20:Q20" si="5">SUM(D21:D26)</f>
        <v>0</v>
      </c>
      <c r="E20" s="165">
        <f t="shared" si="5"/>
        <v>0</v>
      </c>
      <c r="F20" s="165">
        <f t="shared" si="5"/>
        <v>0</v>
      </c>
      <c r="G20" s="165">
        <f t="shared" si="5"/>
        <v>0</v>
      </c>
      <c r="H20" s="165">
        <f t="shared" si="5"/>
        <v>0</v>
      </c>
      <c r="I20" s="165">
        <f>SUM(I21:I26)</f>
        <v>4</v>
      </c>
      <c r="J20" s="165">
        <f t="shared" si="5"/>
        <v>8</v>
      </c>
      <c r="K20" s="165">
        <f t="shared" si="5"/>
        <v>2</v>
      </c>
      <c r="L20" s="165">
        <f t="shared" si="5"/>
        <v>0</v>
      </c>
      <c r="M20" s="165">
        <f t="shared" si="5"/>
        <v>15</v>
      </c>
      <c r="N20" s="165">
        <f t="shared" si="5"/>
        <v>16</v>
      </c>
      <c r="O20" s="165">
        <f t="shared" si="5"/>
        <v>6</v>
      </c>
      <c r="P20" s="165">
        <f t="shared" si="5"/>
        <v>0</v>
      </c>
      <c r="Q20" s="165">
        <f t="shared" si="5"/>
        <v>0</v>
      </c>
    </row>
    <row r="21" spans="1:17" s="92" customFormat="1" ht="15.75">
      <c r="A21" s="51" t="str">
        <f>'1'!A21</f>
        <v>1.3.1.</v>
      </c>
      <c r="B21" s="95" t="str">
        <f>'1'!B21</f>
        <v>Приобретение автотранспорта</v>
      </c>
      <c r="C21" s="95" t="str">
        <f>'1'!C21</f>
        <v>O_2</v>
      </c>
      <c r="D21" s="167"/>
      <c r="E21" s="166"/>
      <c r="F21" s="166"/>
      <c r="G21" s="166"/>
      <c r="H21" s="166"/>
      <c r="I21" s="167">
        <v>4</v>
      </c>
      <c r="J21" s="167"/>
      <c r="K21" s="167"/>
      <c r="L21" s="166"/>
      <c r="M21" s="166"/>
      <c r="N21" s="166"/>
      <c r="O21" s="166"/>
      <c r="P21" s="166"/>
      <c r="Q21" s="166"/>
    </row>
    <row r="22" spans="1:17" s="92" customFormat="1" ht="31.5">
      <c r="A22" s="51" t="str">
        <f>'1'!A22</f>
        <v>1.3.2.</v>
      </c>
      <c r="B22" s="95" t="str">
        <f>'1'!B22</f>
        <v>Обеспечение сетевой безопасности объектов Общества</v>
      </c>
      <c r="C22" s="95" t="str">
        <f>'1'!C22</f>
        <v>O_3</v>
      </c>
      <c r="D22" s="167"/>
      <c r="E22" s="166"/>
      <c r="F22" s="166"/>
      <c r="G22" s="166"/>
      <c r="H22" s="166"/>
      <c r="I22" s="166"/>
      <c r="J22" s="165"/>
      <c r="K22" s="166"/>
      <c r="L22" s="166"/>
      <c r="M22" s="166"/>
      <c r="N22" s="166"/>
      <c r="O22" s="166"/>
      <c r="P22" s="167"/>
      <c r="Q22" s="166"/>
    </row>
    <row r="23" spans="1:17" s="92" customFormat="1" ht="31.5">
      <c r="A23" s="51" t="str">
        <f>'1'!A23</f>
        <v>1.3.3.</v>
      </c>
      <c r="B23" s="95" t="str">
        <f>'1'!B23</f>
        <v>Приобретение сетевого и серверного оборудования</v>
      </c>
      <c r="C23" s="95" t="str">
        <f>'1'!C23</f>
        <v>O_4</v>
      </c>
      <c r="D23" s="167"/>
      <c r="E23" s="166"/>
      <c r="F23" s="166"/>
      <c r="G23" s="166"/>
      <c r="H23" s="166"/>
      <c r="I23" s="166"/>
      <c r="J23" s="166"/>
      <c r="K23" s="165">
        <v>2</v>
      </c>
      <c r="L23" s="165"/>
      <c r="M23" s="165">
        <v>15</v>
      </c>
      <c r="N23" s="166"/>
      <c r="O23" s="166"/>
      <c r="P23" s="167"/>
      <c r="Q23" s="166"/>
    </row>
    <row r="24" spans="1:17" s="92" customFormat="1" ht="31.5">
      <c r="A24" s="51" t="str">
        <f>'1'!A24</f>
        <v>1.3.4.</v>
      </c>
      <c r="B24" s="95" t="str">
        <f>'1'!B24</f>
        <v>Приобретение печатной и оргтехники</v>
      </c>
      <c r="C24" s="95" t="str">
        <f>'1'!C24</f>
        <v>O_5</v>
      </c>
      <c r="D24" s="167"/>
      <c r="E24" s="166"/>
      <c r="F24" s="166"/>
      <c r="G24" s="166"/>
      <c r="H24" s="166"/>
      <c r="I24" s="166"/>
      <c r="J24" s="166"/>
      <c r="K24" s="166"/>
      <c r="L24" s="166"/>
      <c r="M24" s="165"/>
      <c r="N24" s="165">
        <v>16</v>
      </c>
      <c r="O24" s="165">
        <v>6</v>
      </c>
      <c r="P24" s="167"/>
      <c r="Q24" s="166"/>
    </row>
    <row r="25" spans="1:17" s="92" customFormat="1" ht="15.75">
      <c r="A25" s="51" t="str">
        <f>'1'!A25</f>
        <v>1.3.5.</v>
      </c>
      <c r="B25" s="95" t="str">
        <f>'1'!B25</f>
        <v>Установка электронных очередей</v>
      </c>
      <c r="C25" s="95" t="str">
        <f>'1'!C25</f>
        <v>O_6</v>
      </c>
      <c r="D25" s="167"/>
      <c r="E25" s="166"/>
      <c r="F25" s="166"/>
      <c r="G25" s="166"/>
      <c r="H25" s="166"/>
      <c r="I25" s="166"/>
      <c r="J25" s="166"/>
      <c r="K25" s="166"/>
      <c r="L25" s="166"/>
      <c r="M25" s="165"/>
      <c r="N25" s="165"/>
      <c r="O25" s="165"/>
      <c r="P25" s="167"/>
      <c r="Q25" s="166"/>
    </row>
    <row r="26" spans="1:17" s="92" customFormat="1" ht="31.5">
      <c r="A26" s="51" t="str">
        <f>'1'!A26</f>
        <v>1.3.6.</v>
      </c>
      <c r="B26" s="95" t="str">
        <f>'1'!B26</f>
        <v>Обеспечение охранно-пожарной безопасности объектов Общества</v>
      </c>
      <c r="C26" s="95" t="str">
        <f>'1'!C26</f>
        <v>O_7</v>
      </c>
      <c r="D26" s="167"/>
      <c r="E26" s="166"/>
      <c r="F26" s="166"/>
      <c r="G26" s="166"/>
      <c r="H26" s="166"/>
      <c r="I26" s="166"/>
      <c r="J26" s="166">
        <v>8</v>
      </c>
      <c r="K26" s="166"/>
      <c r="L26" s="166"/>
      <c r="M26" s="165"/>
      <c r="N26" s="165"/>
      <c r="O26" s="165"/>
      <c r="P26" s="167"/>
      <c r="Q26" s="166"/>
    </row>
  </sheetData>
  <mergeCells count="11">
    <mergeCell ref="A2:Q2"/>
    <mergeCell ref="A3:Q3"/>
    <mergeCell ref="A4:Q4"/>
    <mergeCell ref="A6:Q6"/>
    <mergeCell ref="A7:Q7"/>
    <mergeCell ref="A8:Q8"/>
    <mergeCell ref="D9:Q9"/>
    <mergeCell ref="I10:P10"/>
    <mergeCell ref="A9:A12"/>
    <mergeCell ref="B9:B12"/>
    <mergeCell ref="C9:C12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27"/>
  <sheetViews>
    <sheetView showZeros="0" view="pageBreakPreview" zoomScale="60" zoomScaleNormal="70" workbookViewId="0">
      <selection activeCell="F19" sqref="F19"/>
    </sheetView>
  </sheetViews>
  <sheetFormatPr defaultRowHeight="15.75"/>
  <cols>
    <col min="1" max="1" width="11.625" style="20" customWidth="1"/>
    <col min="2" max="2" width="31.5" style="20" customWidth="1"/>
    <col min="3" max="3" width="13.875" style="20" customWidth="1"/>
    <col min="4" max="4" width="17.625" style="20" customWidth="1"/>
    <col min="5" max="5" width="16.625" style="20" customWidth="1"/>
    <col min="6" max="6" width="10.25" style="20" customWidth="1"/>
    <col min="7" max="7" width="5.75" style="20" bestFit="1" customWidth="1"/>
    <col min="8" max="8" width="5.75" style="20" customWidth="1"/>
    <col min="9" max="11" width="5.75" style="20" bestFit="1" customWidth="1"/>
    <col min="12" max="12" width="17" style="20" customWidth="1"/>
    <col min="13" max="13" width="9.25" style="20" bestFit="1" customWidth="1"/>
    <col min="14" max="18" width="5.75" style="20" bestFit="1" customWidth="1"/>
    <col min="19" max="19" width="15.75" style="20" customWidth="1"/>
    <col min="20" max="20" width="8.5" style="20" customWidth="1"/>
    <col min="21" max="23" width="5.75" style="20" bestFit="1" customWidth="1"/>
    <col min="24" max="24" width="7.125" style="20" customWidth="1"/>
    <col min="25" max="25" width="5.75" style="20" bestFit="1" customWidth="1"/>
    <col min="26" max="26" width="16.75" style="109" customWidth="1"/>
    <col min="27" max="27" width="9" style="109" customWidth="1"/>
    <col min="28" max="32" width="5.75" style="109" customWidth="1"/>
    <col min="33" max="33" width="5.75" style="109" hidden="1" customWidth="1"/>
    <col min="34" max="34" width="9.375" style="109" hidden="1" customWidth="1"/>
    <col min="35" max="39" width="5.75" style="109" hidden="1" customWidth="1"/>
    <col min="40" max="40" width="15.875" style="20" customWidth="1"/>
    <col min="41" max="41" width="10.75" style="20" customWidth="1"/>
    <col min="42" max="42" width="5.375" style="20" customWidth="1"/>
    <col min="43" max="43" width="5.125" style="20" customWidth="1"/>
    <col min="44" max="44" width="6" style="20" customWidth="1"/>
    <col min="45" max="45" width="4.75" style="20" customWidth="1"/>
    <col min="46" max="46" width="5.375" style="20" customWidth="1"/>
    <col min="47" max="47" width="4.125" style="1" customWidth="1"/>
    <col min="48" max="48" width="3.75" style="1" customWidth="1"/>
    <col min="49" max="49" width="3.875" style="1" customWidth="1"/>
    <col min="50" max="50" width="4.5" style="1" customWidth="1"/>
    <col min="51" max="51" width="5" style="1" customWidth="1"/>
    <col min="52" max="52" width="5.5" style="1" customWidth="1"/>
    <col min="53" max="53" width="5.75" style="1" customWidth="1"/>
    <col min="54" max="54" width="5.5" style="1" customWidth="1"/>
    <col min="55" max="56" width="5" style="1" customWidth="1"/>
    <col min="57" max="57" width="12.875" style="1" customWidth="1"/>
    <col min="58" max="67" width="5" style="1" customWidth="1"/>
    <col min="68" max="16384" width="9" style="1"/>
  </cols>
  <sheetData>
    <row r="1" spans="1:60" ht="18.75">
      <c r="AT1" s="48"/>
    </row>
    <row r="2" spans="1:60">
      <c r="A2" s="197" t="s">
        <v>88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</row>
    <row r="3" spans="1:60">
      <c r="A3" s="198" t="s">
        <v>200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37"/>
      <c r="AO3" s="37"/>
      <c r="AP3" s="37"/>
      <c r="AQ3" s="37"/>
      <c r="AR3" s="37"/>
      <c r="AS3" s="37"/>
      <c r="AT3" s="37"/>
      <c r="AU3" s="20"/>
      <c r="AV3" s="20"/>
    </row>
    <row r="4" spans="1:60" s="26" customForma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37"/>
      <c r="AO4" s="37"/>
      <c r="AP4" s="37"/>
      <c r="AQ4" s="37"/>
      <c r="AR4" s="37"/>
      <c r="AS4" s="37"/>
      <c r="AT4" s="37"/>
      <c r="AU4" s="20"/>
      <c r="AV4" s="20"/>
    </row>
    <row r="5" spans="1:60" ht="18.75">
      <c r="A5" s="182" t="str">
        <f>'2'!A5:S5</f>
        <v>Публичное акционерное общество «ТНС энерго Ростов-на-Дону»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49"/>
      <c r="AO5" s="49"/>
      <c r="AP5" s="49"/>
      <c r="AQ5" s="49"/>
      <c r="AR5" s="49"/>
      <c r="AS5" s="49"/>
      <c r="AT5" s="49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</row>
    <row r="6" spans="1:60">
      <c r="A6" s="185" t="s">
        <v>93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50"/>
      <c r="AO6" s="50"/>
      <c r="AP6" s="50"/>
      <c r="AQ6" s="50"/>
      <c r="AR6" s="50"/>
      <c r="AS6" s="50"/>
      <c r="AT6" s="50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</row>
    <row r="7" spans="1:60" ht="15.75" customHeight="1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60" ht="31.5" customHeight="1">
      <c r="A8" s="203" t="s">
        <v>43</v>
      </c>
      <c r="B8" s="203" t="s">
        <v>14</v>
      </c>
      <c r="C8" s="203" t="s">
        <v>0</v>
      </c>
      <c r="D8" s="207" t="s">
        <v>77</v>
      </c>
      <c r="E8" s="199" t="s">
        <v>78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1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spans="1:60" ht="44.25" customHeight="1">
      <c r="A9" s="204"/>
      <c r="B9" s="204"/>
      <c r="C9" s="204"/>
      <c r="D9" s="207"/>
      <c r="E9" s="199" t="s">
        <v>211</v>
      </c>
      <c r="F9" s="200"/>
      <c r="G9" s="200"/>
      <c r="H9" s="200"/>
      <c r="I9" s="200"/>
      <c r="J9" s="200"/>
      <c r="K9" s="200"/>
      <c r="L9" s="199" t="s">
        <v>228</v>
      </c>
      <c r="M9" s="200"/>
      <c r="N9" s="200"/>
      <c r="O9" s="200"/>
      <c r="P9" s="200"/>
      <c r="Q9" s="200"/>
      <c r="R9" s="200"/>
      <c r="S9" s="199" t="s">
        <v>229</v>
      </c>
      <c r="T9" s="200"/>
      <c r="U9" s="200"/>
      <c r="V9" s="200"/>
      <c r="W9" s="200"/>
      <c r="X9" s="200"/>
      <c r="Y9" s="200"/>
      <c r="Z9" s="199" t="s">
        <v>247</v>
      </c>
      <c r="AA9" s="200"/>
      <c r="AB9" s="200"/>
      <c r="AC9" s="200"/>
      <c r="AD9" s="200"/>
      <c r="AE9" s="200"/>
      <c r="AF9" s="200"/>
      <c r="AG9" s="199" t="s">
        <v>248</v>
      </c>
      <c r="AH9" s="200"/>
      <c r="AI9" s="200"/>
      <c r="AJ9" s="200"/>
      <c r="AK9" s="200"/>
      <c r="AL9" s="200"/>
      <c r="AM9" s="200"/>
      <c r="AN9" s="207" t="s">
        <v>98</v>
      </c>
      <c r="AO9" s="207"/>
      <c r="AP9" s="207"/>
      <c r="AQ9" s="207"/>
      <c r="AR9" s="207"/>
      <c r="AS9" s="207"/>
      <c r="AT9" s="207"/>
    </row>
    <row r="10" spans="1:60" ht="69.75" customHeight="1">
      <c r="A10" s="204"/>
      <c r="B10" s="204"/>
      <c r="C10" s="204"/>
      <c r="D10" s="207"/>
      <c r="E10" s="199" t="s">
        <v>6</v>
      </c>
      <c r="F10" s="200"/>
      <c r="G10" s="200"/>
      <c r="H10" s="200"/>
      <c r="I10" s="200"/>
      <c r="J10" s="200"/>
      <c r="K10" s="200"/>
      <c r="L10" s="199" t="s">
        <v>6</v>
      </c>
      <c r="M10" s="200"/>
      <c r="N10" s="200"/>
      <c r="O10" s="200"/>
      <c r="P10" s="200"/>
      <c r="Q10" s="200"/>
      <c r="R10" s="200"/>
      <c r="S10" s="199" t="s">
        <v>6</v>
      </c>
      <c r="T10" s="200"/>
      <c r="U10" s="200"/>
      <c r="V10" s="200"/>
      <c r="W10" s="200"/>
      <c r="X10" s="200"/>
      <c r="Y10" s="200"/>
      <c r="Z10" s="199" t="s">
        <v>6</v>
      </c>
      <c r="AA10" s="200"/>
      <c r="AB10" s="200"/>
      <c r="AC10" s="200"/>
      <c r="AD10" s="200"/>
      <c r="AE10" s="200"/>
      <c r="AF10" s="200"/>
      <c r="AG10" s="199" t="s">
        <v>6</v>
      </c>
      <c r="AH10" s="200"/>
      <c r="AI10" s="200"/>
      <c r="AJ10" s="200"/>
      <c r="AK10" s="200"/>
      <c r="AL10" s="200"/>
      <c r="AM10" s="200"/>
      <c r="AN10" s="206" t="s">
        <v>6</v>
      </c>
      <c r="AO10" s="206"/>
      <c r="AP10" s="206"/>
      <c r="AQ10" s="206"/>
      <c r="AR10" s="206"/>
      <c r="AS10" s="206"/>
      <c r="AT10" s="206"/>
    </row>
    <row r="11" spans="1:60" ht="37.5" customHeight="1">
      <c r="A11" s="204"/>
      <c r="B11" s="204"/>
      <c r="C11" s="204"/>
      <c r="D11" s="207" t="s">
        <v>80</v>
      </c>
      <c r="E11" s="58" t="s">
        <v>23</v>
      </c>
      <c r="F11" s="206" t="s">
        <v>22</v>
      </c>
      <c r="G11" s="206"/>
      <c r="H11" s="206"/>
      <c r="I11" s="206"/>
      <c r="J11" s="206"/>
      <c r="K11" s="206"/>
      <c r="L11" s="58" t="s">
        <v>23</v>
      </c>
      <c r="M11" s="206" t="s">
        <v>22</v>
      </c>
      <c r="N11" s="206"/>
      <c r="O11" s="206"/>
      <c r="P11" s="206"/>
      <c r="Q11" s="206"/>
      <c r="R11" s="206"/>
      <c r="S11" s="58" t="s">
        <v>23</v>
      </c>
      <c r="T11" s="206" t="s">
        <v>22</v>
      </c>
      <c r="U11" s="206"/>
      <c r="V11" s="206"/>
      <c r="W11" s="206"/>
      <c r="X11" s="206"/>
      <c r="Y11" s="206"/>
      <c r="Z11" s="112" t="s">
        <v>23</v>
      </c>
      <c r="AA11" s="206" t="s">
        <v>22</v>
      </c>
      <c r="AB11" s="206"/>
      <c r="AC11" s="206"/>
      <c r="AD11" s="206"/>
      <c r="AE11" s="206"/>
      <c r="AF11" s="206"/>
      <c r="AG11" s="112" t="s">
        <v>23</v>
      </c>
      <c r="AH11" s="206" t="s">
        <v>22</v>
      </c>
      <c r="AI11" s="206"/>
      <c r="AJ11" s="206"/>
      <c r="AK11" s="206"/>
      <c r="AL11" s="206"/>
      <c r="AM11" s="206"/>
      <c r="AN11" s="58" t="s">
        <v>23</v>
      </c>
      <c r="AO11" s="206" t="s">
        <v>22</v>
      </c>
      <c r="AP11" s="206"/>
      <c r="AQ11" s="206"/>
      <c r="AR11" s="206"/>
      <c r="AS11" s="206"/>
      <c r="AT11" s="206"/>
    </row>
    <row r="12" spans="1:60" ht="66" customHeight="1">
      <c r="A12" s="205"/>
      <c r="B12" s="205"/>
      <c r="C12" s="205"/>
      <c r="D12" s="207"/>
      <c r="E12" s="57" t="s">
        <v>8</v>
      </c>
      <c r="F12" s="57" t="s">
        <v>8</v>
      </c>
      <c r="G12" s="18" t="s">
        <v>184</v>
      </c>
      <c r="H12" s="18" t="s">
        <v>185</v>
      </c>
      <c r="I12" s="18" t="s">
        <v>186</v>
      </c>
      <c r="J12" s="18" t="s">
        <v>187</v>
      </c>
      <c r="K12" s="18" t="s">
        <v>188</v>
      </c>
      <c r="L12" s="73" t="s">
        <v>8</v>
      </c>
      <c r="M12" s="73" t="s">
        <v>8</v>
      </c>
      <c r="N12" s="18" t="s">
        <v>184</v>
      </c>
      <c r="O12" s="18" t="s">
        <v>185</v>
      </c>
      <c r="P12" s="18" t="s">
        <v>186</v>
      </c>
      <c r="Q12" s="18" t="s">
        <v>187</v>
      </c>
      <c r="R12" s="18" t="s">
        <v>188</v>
      </c>
      <c r="S12" s="73" t="s">
        <v>8</v>
      </c>
      <c r="T12" s="73" t="s">
        <v>8</v>
      </c>
      <c r="U12" s="18" t="s">
        <v>184</v>
      </c>
      <c r="V12" s="18" t="s">
        <v>185</v>
      </c>
      <c r="W12" s="18" t="s">
        <v>186</v>
      </c>
      <c r="X12" s="18" t="s">
        <v>187</v>
      </c>
      <c r="Y12" s="18" t="s">
        <v>188</v>
      </c>
      <c r="Z12" s="108" t="s">
        <v>8</v>
      </c>
      <c r="AA12" s="108" t="s">
        <v>8</v>
      </c>
      <c r="AB12" s="18" t="s">
        <v>184</v>
      </c>
      <c r="AC12" s="18" t="s">
        <v>185</v>
      </c>
      <c r="AD12" s="18" t="s">
        <v>186</v>
      </c>
      <c r="AE12" s="18" t="s">
        <v>187</v>
      </c>
      <c r="AF12" s="18" t="s">
        <v>188</v>
      </c>
      <c r="AG12" s="108" t="s">
        <v>8</v>
      </c>
      <c r="AH12" s="108" t="s">
        <v>8</v>
      </c>
      <c r="AI12" s="18" t="s">
        <v>184</v>
      </c>
      <c r="AJ12" s="18" t="s">
        <v>185</v>
      </c>
      <c r="AK12" s="18" t="s">
        <v>186</v>
      </c>
      <c r="AL12" s="18" t="s">
        <v>187</v>
      </c>
      <c r="AM12" s="18" t="s">
        <v>188</v>
      </c>
      <c r="AN12" s="73" t="s">
        <v>8</v>
      </c>
      <c r="AO12" s="73" t="s">
        <v>8</v>
      </c>
      <c r="AP12" s="18" t="s">
        <v>184</v>
      </c>
      <c r="AQ12" s="18" t="s">
        <v>185</v>
      </c>
      <c r="AR12" s="18" t="s">
        <v>186</v>
      </c>
      <c r="AS12" s="18" t="s">
        <v>187</v>
      </c>
      <c r="AT12" s="18" t="s">
        <v>188</v>
      </c>
    </row>
    <row r="13" spans="1:60">
      <c r="A13" s="59">
        <v>1</v>
      </c>
      <c r="B13" s="59">
        <v>2</v>
      </c>
      <c r="C13" s="59">
        <v>3</v>
      </c>
      <c r="D13" s="59">
        <v>4</v>
      </c>
      <c r="E13" s="25" t="s">
        <v>50</v>
      </c>
      <c r="F13" s="25" t="s">
        <v>51</v>
      </c>
      <c r="G13" s="25" t="s">
        <v>52</v>
      </c>
      <c r="H13" s="25" t="s">
        <v>53</v>
      </c>
      <c r="I13" s="25" t="s">
        <v>54</v>
      </c>
      <c r="J13" s="25" t="s">
        <v>55</v>
      </c>
      <c r="K13" s="25" t="s">
        <v>56</v>
      </c>
      <c r="L13" s="25" t="s">
        <v>57</v>
      </c>
      <c r="M13" s="25" t="s">
        <v>58</v>
      </c>
      <c r="N13" s="25" t="s">
        <v>59</v>
      </c>
      <c r="O13" s="25" t="s">
        <v>60</v>
      </c>
      <c r="P13" s="25" t="s">
        <v>61</v>
      </c>
      <c r="Q13" s="25" t="s">
        <v>62</v>
      </c>
      <c r="R13" s="25" t="s">
        <v>63</v>
      </c>
      <c r="S13" s="25" t="s">
        <v>64</v>
      </c>
      <c r="T13" s="25" t="s">
        <v>65</v>
      </c>
      <c r="U13" s="25" t="s">
        <v>66</v>
      </c>
      <c r="V13" s="25" t="s">
        <v>67</v>
      </c>
      <c r="W13" s="25" t="s">
        <v>68</v>
      </c>
      <c r="X13" s="25" t="s">
        <v>69</v>
      </c>
      <c r="Y13" s="25" t="s">
        <v>159</v>
      </c>
      <c r="Z13" s="25" t="s">
        <v>64</v>
      </c>
      <c r="AA13" s="25" t="s">
        <v>65</v>
      </c>
      <c r="AB13" s="25" t="s">
        <v>66</v>
      </c>
      <c r="AC13" s="25" t="s">
        <v>67</v>
      </c>
      <c r="AD13" s="25" t="s">
        <v>68</v>
      </c>
      <c r="AE13" s="25" t="s">
        <v>69</v>
      </c>
      <c r="AF13" s="25" t="s">
        <v>159</v>
      </c>
      <c r="AG13" s="25" t="s">
        <v>64</v>
      </c>
      <c r="AH13" s="25" t="s">
        <v>65</v>
      </c>
      <c r="AI13" s="25" t="s">
        <v>66</v>
      </c>
      <c r="AJ13" s="25" t="s">
        <v>67</v>
      </c>
      <c r="AK13" s="25" t="s">
        <v>68</v>
      </c>
      <c r="AL13" s="25" t="s">
        <v>69</v>
      </c>
      <c r="AM13" s="25" t="s">
        <v>159</v>
      </c>
      <c r="AN13" s="25" t="s">
        <v>70</v>
      </c>
      <c r="AO13" s="25" t="s">
        <v>71</v>
      </c>
      <c r="AP13" s="25" t="s">
        <v>72</v>
      </c>
      <c r="AQ13" s="25" t="s">
        <v>73</v>
      </c>
      <c r="AR13" s="25" t="s">
        <v>74</v>
      </c>
      <c r="AS13" s="25" t="s">
        <v>75</v>
      </c>
      <c r="AT13" s="25" t="s">
        <v>76</v>
      </c>
    </row>
    <row r="14" spans="1:60" s="28" customFormat="1" ht="31.5">
      <c r="A14" s="51">
        <v>1</v>
      </c>
      <c r="B14" s="77" t="s">
        <v>189</v>
      </c>
      <c r="C14" s="77"/>
      <c r="D14" s="169">
        <f>D15+D17+D20</f>
        <v>1875.9130719633338</v>
      </c>
      <c r="E14" s="169">
        <f t="shared" ref="E14" si="0">E15+E20</f>
        <v>0</v>
      </c>
      <c r="F14" s="169">
        <f>F15+F17+F20</f>
        <v>465.41910638000002</v>
      </c>
      <c r="G14" s="169"/>
      <c r="H14" s="169"/>
      <c r="I14" s="169"/>
      <c r="J14" s="169"/>
      <c r="K14" s="169"/>
      <c r="L14" s="169"/>
      <c r="M14" s="169">
        <f>M15+M17+M20</f>
        <v>456.89474225000004</v>
      </c>
      <c r="N14" s="169"/>
      <c r="O14" s="169"/>
      <c r="P14" s="169"/>
      <c r="Q14" s="169"/>
      <c r="R14" s="169"/>
      <c r="S14" s="169">
        <f>S15+S17+S20</f>
        <v>52.29677865</v>
      </c>
      <c r="T14" s="169">
        <f>T15+T17+T20</f>
        <v>414.92398229000003</v>
      </c>
      <c r="U14" s="169"/>
      <c r="V14" s="169"/>
      <c r="W14" s="169"/>
      <c r="X14" s="169"/>
      <c r="Y14" s="169"/>
      <c r="Z14" s="169">
        <f>Z15+Z17+Z20</f>
        <v>32.235178233333343</v>
      </c>
      <c r="AA14" s="169">
        <f>AA15+AA17+AA20</f>
        <v>454.14328416000012</v>
      </c>
      <c r="AB14" s="169"/>
      <c r="AC14" s="169"/>
      <c r="AD14" s="169"/>
      <c r="AE14" s="169"/>
      <c r="AF14" s="169"/>
      <c r="AG14" s="169"/>
      <c r="AH14" s="169">
        <f>AH15+AH20</f>
        <v>0</v>
      </c>
      <c r="AI14" s="169"/>
      <c r="AJ14" s="169"/>
      <c r="AK14" s="169"/>
      <c r="AL14" s="169"/>
      <c r="AM14" s="169"/>
      <c r="AN14" s="169">
        <f>AN15+AN17+AN20</f>
        <v>84.531956883333351</v>
      </c>
      <c r="AO14" s="169">
        <f>AO15+AO17+AO20</f>
        <v>1791.3811150800002</v>
      </c>
      <c r="AP14" s="169"/>
      <c r="AQ14" s="169"/>
      <c r="AR14" s="128"/>
      <c r="AS14" s="128"/>
      <c r="AT14" s="128"/>
    </row>
    <row r="15" spans="1:60" s="28" customFormat="1" ht="31.5">
      <c r="A15" s="51" t="s">
        <v>190</v>
      </c>
      <c r="B15" s="77" t="s">
        <v>191</v>
      </c>
      <c r="C15" s="77">
        <f>'2'!C13</f>
        <v>0</v>
      </c>
      <c r="D15" s="169">
        <f>D16</f>
        <v>1404.4983604100003</v>
      </c>
      <c r="E15" s="169"/>
      <c r="F15" s="169">
        <f>F16</f>
        <v>348.66373902000004</v>
      </c>
      <c r="G15" s="169"/>
      <c r="H15" s="169"/>
      <c r="I15" s="169"/>
      <c r="J15" s="169"/>
      <c r="K15" s="169"/>
      <c r="L15" s="169"/>
      <c r="M15" s="169">
        <f>M16</f>
        <v>358.27996624000002</v>
      </c>
      <c r="N15" s="169"/>
      <c r="O15" s="169"/>
      <c r="P15" s="169"/>
      <c r="Q15" s="169"/>
      <c r="R15" s="169"/>
      <c r="S15" s="169"/>
      <c r="T15" s="169">
        <f>T16</f>
        <v>291.00167931999999</v>
      </c>
      <c r="U15" s="169"/>
      <c r="V15" s="169"/>
      <c r="W15" s="169"/>
      <c r="X15" s="169"/>
      <c r="Y15" s="169"/>
      <c r="Z15" s="169"/>
      <c r="AA15" s="169">
        <f>AA16</f>
        <v>406.55297583000015</v>
      </c>
      <c r="AB15" s="169"/>
      <c r="AC15" s="169"/>
      <c r="AD15" s="169"/>
      <c r="AE15" s="169"/>
      <c r="AF15" s="169"/>
      <c r="AG15" s="169"/>
      <c r="AH15" s="169">
        <f>AH16</f>
        <v>0</v>
      </c>
      <c r="AI15" s="169"/>
      <c r="AJ15" s="169"/>
      <c r="AK15" s="169"/>
      <c r="AL15" s="169"/>
      <c r="AM15" s="169"/>
      <c r="AN15" s="169"/>
      <c r="AO15" s="169">
        <f>AO16</f>
        <v>1404.4983604100003</v>
      </c>
      <c r="AP15" s="169"/>
      <c r="AQ15" s="169"/>
      <c r="AR15" s="128"/>
      <c r="AS15" s="128"/>
      <c r="AT15" s="128"/>
    </row>
    <row r="16" spans="1:60" s="28" customFormat="1" ht="27" customHeight="1">
      <c r="A16" s="51" t="str">
        <f>'2'!A14</f>
        <v>1.1.1.</v>
      </c>
      <c r="B16" s="77" t="str">
        <f>'2'!B14</f>
        <v>Создание ИСУЭ (АСКУЭ)</v>
      </c>
      <c r="C16" s="77" t="str">
        <f>'2'!C14</f>
        <v>O_1</v>
      </c>
      <c r="D16" s="169">
        <f>'2'!S14</f>
        <v>1404.4983604100003</v>
      </c>
      <c r="E16" s="169"/>
      <c r="F16" s="169">
        <f>'2'!N14</f>
        <v>348.66373902000004</v>
      </c>
      <c r="G16" s="169"/>
      <c r="H16" s="169"/>
      <c r="I16" s="169"/>
      <c r="J16" s="169"/>
      <c r="K16" s="169"/>
      <c r="L16" s="169"/>
      <c r="M16" s="169">
        <f>'2'!O14</f>
        <v>358.27996624000002</v>
      </c>
      <c r="N16" s="169"/>
      <c r="O16" s="169"/>
      <c r="P16" s="169"/>
      <c r="Q16" s="169"/>
      <c r="R16" s="169"/>
      <c r="S16" s="169"/>
      <c r="T16" s="169">
        <f>'2'!P14</f>
        <v>291.00167931999999</v>
      </c>
      <c r="U16" s="169"/>
      <c r="V16" s="169"/>
      <c r="W16" s="169"/>
      <c r="X16" s="169"/>
      <c r="Y16" s="169"/>
      <c r="Z16" s="169"/>
      <c r="AA16" s="169">
        <f>'2'!Q14</f>
        <v>406.55297583000015</v>
      </c>
      <c r="AB16" s="169"/>
      <c r="AC16" s="169"/>
      <c r="AD16" s="169"/>
      <c r="AE16" s="169"/>
      <c r="AF16" s="169"/>
      <c r="AG16" s="169"/>
      <c r="AH16" s="169">
        <f>'2'!R14</f>
        <v>0</v>
      </c>
      <c r="AI16" s="169"/>
      <c r="AJ16" s="169"/>
      <c r="AK16" s="169"/>
      <c r="AL16" s="169"/>
      <c r="AM16" s="169"/>
      <c r="AN16" s="169"/>
      <c r="AO16" s="169">
        <f>F16+M16+T16+AA16+AH16</f>
        <v>1404.4983604100003</v>
      </c>
      <c r="AP16" s="169"/>
      <c r="AQ16" s="169"/>
      <c r="AR16" s="128"/>
      <c r="AS16" s="128"/>
      <c r="AT16" s="128"/>
    </row>
    <row r="17" spans="1:46" s="28" customFormat="1" ht="55.5" customHeight="1">
      <c r="A17" s="51" t="str">
        <f>'1'!A17</f>
        <v>1.2.</v>
      </c>
      <c r="B17" s="147" t="str">
        <f>'1'!B17</f>
        <v>Модернизация, техническое перевооружение информационно-вычислительных систем</v>
      </c>
      <c r="C17" s="147"/>
      <c r="D17" s="169">
        <f>SUM(D18:D19)</f>
        <v>143.70758366333337</v>
      </c>
      <c r="E17" s="169"/>
      <c r="F17" s="169">
        <f>SUM(F18:F19)</f>
        <v>0</v>
      </c>
      <c r="G17" s="169">
        <f t="shared" ref="G17:L17" si="1">SUM(G18:G19)</f>
        <v>0</v>
      </c>
      <c r="H17" s="169">
        <f t="shared" si="1"/>
        <v>0</v>
      </c>
      <c r="I17" s="169">
        <f t="shared" si="1"/>
        <v>0</v>
      </c>
      <c r="J17" s="169">
        <f t="shared" si="1"/>
        <v>0</v>
      </c>
      <c r="K17" s="169">
        <f t="shared" si="1"/>
        <v>0</v>
      </c>
      <c r="L17" s="169">
        <f t="shared" si="1"/>
        <v>0</v>
      </c>
      <c r="M17" s="169">
        <f>SUM(M18:M19)</f>
        <v>0</v>
      </c>
      <c r="N17" s="169">
        <f t="shared" ref="N17:S17" si="2">SUM(N18:N19)</f>
        <v>0</v>
      </c>
      <c r="O17" s="169">
        <f t="shared" si="2"/>
        <v>0</v>
      </c>
      <c r="P17" s="169">
        <f t="shared" si="2"/>
        <v>0</v>
      </c>
      <c r="Q17" s="169">
        <f t="shared" si="2"/>
        <v>0</v>
      </c>
      <c r="R17" s="169">
        <f t="shared" si="2"/>
        <v>0</v>
      </c>
      <c r="S17" s="169">
        <f t="shared" si="2"/>
        <v>52.29677865</v>
      </c>
      <c r="T17" s="169">
        <f>SUM(T18:T19)</f>
        <v>59.175626780000009</v>
      </c>
      <c r="U17" s="169">
        <f t="shared" ref="U17:Z17" si="3">SUM(U18:U19)</f>
        <v>0</v>
      </c>
      <c r="V17" s="169">
        <f t="shared" si="3"/>
        <v>0</v>
      </c>
      <c r="W17" s="169">
        <f t="shared" si="3"/>
        <v>0</v>
      </c>
      <c r="X17" s="169">
        <f t="shared" si="3"/>
        <v>0</v>
      </c>
      <c r="Y17" s="169">
        <f t="shared" si="3"/>
        <v>0</v>
      </c>
      <c r="Z17" s="169">
        <f t="shared" si="3"/>
        <v>32.235178233333343</v>
      </c>
      <c r="AA17" s="169">
        <f>SUM(AA18:AA19)</f>
        <v>0</v>
      </c>
      <c r="AB17" s="169">
        <f t="shared" ref="AB17:AG17" si="4">SUM(AB18:AB19)</f>
        <v>0</v>
      </c>
      <c r="AC17" s="169">
        <f t="shared" si="4"/>
        <v>0</v>
      </c>
      <c r="AD17" s="169">
        <f t="shared" si="4"/>
        <v>0</v>
      </c>
      <c r="AE17" s="169">
        <f t="shared" si="4"/>
        <v>0</v>
      </c>
      <c r="AF17" s="169">
        <f t="shared" si="4"/>
        <v>0</v>
      </c>
      <c r="AG17" s="169">
        <f t="shared" si="4"/>
        <v>0</v>
      </c>
      <c r="AH17" s="169">
        <f>SUM(AH18:AH23)</f>
        <v>0</v>
      </c>
      <c r="AI17" s="169">
        <f t="shared" ref="AI17:AN17" si="5">SUM(AI18:AI19)</f>
        <v>0</v>
      </c>
      <c r="AJ17" s="169">
        <f t="shared" si="5"/>
        <v>0</v>
      </c>
      <c r="AK17" s="169">
        <f t="shared" si="5"/>
        <v>0</v>
      </c>
      <c r="AL17" s="169">
        <f t="shared" si="5"/>
        <v>0</v>
      </c>
      <c r="AM17" s="169">
        <f t="shared" si="5"/>
        <v>0</v>
      </c>
      <c r="AN17" s="169">
        <f t="shared" si="5"/>
        <v>84.531956883333351</v>
      </c>
      <c r="AO17" s="169">
        <f>SUM(AO18:AO19)</f>
        <v>59.175626780000009</v>
      </c>
      <c r="AP17" s="169">
        <f t="shared" ref="AP17:AT17" si="6">SUM(AP18:AP19)</f>
        <v>0</v>
      </c>
      <c r="AQ17" s="169">
        <f t="shared" si="6"/>
        <v>0</v>
      </c>
      <c r="AR17" s="128">
        <f t="shared" si="6"/>
        <v>0</v>
      </c>
      <c r="AS17" s="128">
        <f t="shared" si="6"/>
        <v>0</v>
      </c>
      <c r="AT17" s="128">
        <f t="shared" si="6"/>
        <v>0</v>
      </c>
    </row>
    <row r="18" spans="1:46" s="28" customFormat="1" ht="63">
      <c r="A18" s="51" t="str">
        <f>'2'!A16</f>
        <v>1.2.1.</v>
      </c>
      <c r="B18" s="147" t="str">
        <f>'2'!B16</f>
        <v>Модернизация программно-расчётного комплекса энергосбытовой деятельности (РБСИК)</v>
      </c>
      <c r="C18" s="147" t="str">
        <f>'2'!C16</f>
        <v>O_9</v>
      </c>
      <c r="D18" s="169">
        <f>'2'!S16</f>
        <v>84.531956883333351</v>
      </c>
      <c r="E18" s="169"/>
      <c r="F18" s="169">
        <f>'2'!N16</f>
        <v>0</v>
      </c>
      <c r="G18" s="169"/>
      <c r="H18" s="169"/>
      <c r="I18" s="169"/>
      <c r="J18" s="169"/>
      <c r="K18" s="169"/>
      <c r="L18" s="169"/>
      <c r="M18" s="169">
        <f>'2'!O16</f>
        <v>0</v>
      </c>
      <c r="N18" s="169"/>
      <c r="O18" s="169"/>
      <c r="P18" s="169"/>
      <c r="Q18" s="169"/>
      <c r="R18" s="169"/>
      <c r="S18" s="169">
        <f>'1'!X18</f>
        <v>52.29677865</v>
      </c>
      <c r="T18" s="169"/>
      <c r="U18" s="169"/>
      <c r="V18" s="169"/>
      <c r="W18" s="169"/>
      <c r="X18" s="169"/>
      <c r="Y18" s="169"/>
      <c r="Z18" s="169">
        <f>'2'!Q16</f>
        <v>32.235178233333343</v>
      </c>
      <c r="AA18" s="169"/>
      <c r="AB18" s="169"/>
      <c r="AC18" s="169"/>
      <c r="AD18" s="169"/>
      <c r="AE18" s="169"/>
      <c r="AF18" s="169"/>
      <c r="AG18" s="169"/>
      <c r="AH18" s="169">
        <f>'2'!R16</f>
        <v>0</v>
      </c>
      <c r="AI18" s="169"/>
      <c r="AJ18" s="169"/>
      <c r="AK18" s="169"/>
      <c r="AL18" s="169"/>
      <c r="AM18" s="169"/>
      <c r="AN18" s="169">
        <f>E18+L18+S18+Z18+AG18</f>
        <v>84.531956883333351</v>
      </c>
      <c r="AO18" s="169">
        <f>F18+M18+T18+AA18+AH18</f>
        <v>0</v>
      </c>
      <c r="AP18" s="169"/>
      <c r="AQ18" s="169"/>
      <c r="AR18" s="128"/>
      <c r="AS18" s="128"/>
      <c r="AT18" s="128"/>
    </row>
    <row r="19" spans="1:46" s="28" customFormat="1" ht="31.5">
      <c r="A19" s="51" t="str">
        <f>'2'!A17</f>
        <v>1.2.2.</v>
      </c>
      <c r="B19" s="147" t="str">
        <f>'2'!B17</f>
        <v>Серверное оборудование/СХД и доп.
Оборудование (РБСИК)</v>
      </c>
      <c r="C19" s="147" t="str">
        <f>'2'!C17</f>
        <v>O_8</v>
      </c>
      <c r="D19" s="169">
        <f>'2'!S17</f>
        <v>59.175626780000009</v>
      </c>
      <c r="E19" s="169"/>
      <c r="F19" s="169">
        <f>'2'!N17</f>
        <v>0</v>
      </c>
      <c r="G19" s="169"/>
      <c r="H19" s="169"/>
      <c r="I19" s="169"/>
      <c r="J19" s="169"/>
      <c r="K19" s="169"/>
      <c r="L19" s="169"/>
      <c r="M19" s="169">
        <f>'2'!O17</f>
        <v>0</v>
      </c>
      <c r="N19" s="169"/>
      <c r="O19" s="169"/>
      <c r="P19" s="169"/>
      <c r="Q19" s="169"/>
      <c r="R19" s="169"/>
      <c r="S19" s="169"/>
      <c r="T19" s="169">
        <f>'2'!P17</f>
        <v>59.175626780000009</v>
      </c>
      <c r="U19" s="169"/>
      <c r="V19" s="169"/>
      <c r="W19" s="169"/>
      <c r="X19" s="169"/>
      <c r="Y19" s="169"/>
      <c r="Z19" s="169"/>
      <c r="AA19" s="169">
        <f>'2'!Q17</f>
        <v>0</v>
      </c>
      <c r="AB19" s="169"/>
      <c r="AC19" s="169"/>
      <c r="AD19" s="169"/>
      <c r="AE19" s="169"/>
      <c r="AF19" s="169"/>
      <c r="AG19" s="169"/>
      <c r="AH19" s="169">
        <f>'2'!R17</f>
        <v>0</v>
      </c>
      <c r="AI19" s="169"/>
      <c r="AJ19" s="169"/>
      <c r="AK19" s="169"/>
      <c r="AL19" s="169"/>
      <c r="AM19" s="169"/>
      <c r="AN19" s="169">
        <f>E19+L19+S19+Z19+AG19</f>
        <v>0</v>
      </c>
      <c r="AO19" s="169">
        <f>F19+M19+T19+AA19+AH19</f>
        <v>59.175626780000009</v>
      </c>
      <c r="AP19" s="169"/>
      <c r="AQ19" s="169"/>
      <c r="AR19" s="128"/>
      <c r="AS19" s="128"/>
      <c r="AT19" s="128"/>
    </row>
    <row r="20" spans="1:46" s="28" customFormat="1">
      <c r="A20" s="51" t="str">
        <f>'1'!A20</f>
        <v>1.3.</v>
      </c>
      <c r="B20" s="77" t="str">
        <f>'1'!B20</f>
        <v>Прочие направления</v>
      </c>
      <c r="C20" s="77"/>
      <c r="D20" s="169">
        <f>SUM(D21:D26)</f>
        <v>327.70712788999998</v>
      </c>
      <c r="E20" s="169"/>
      <c r="F20" s="169">
        <f>SUM(F21:F26)</f>
        <v>116.75536736000001</v>
      </c>
      <c r="G20" s="169">
        <f t="shared" ref="G20:L20" si="7">SUM(G21:G22)</f>
        <v>0</v>
      </c>
      <c r="H20" s="169">
        <f t="shared" si="7"/>
        <v>0</v>
      </c>
      <c r="I20" s="169">
        <f t="shared" si="7"/>
        <v>0</v>
      </c>
      <c r="J20" s="169">
        <f t="shared" si="7"/>
        <v>0</v>
      </c>
      <c r="K20" s="169">
        <f t="shared" si="7"/>
        <v>0</v>
      </c>
      <c r="L20" s="169">
        <f t="shared" si="7"/>
        <v>0</v>
      </c>
      <c r="M20" s="169">
        <f>SUM(M21:M26)</f>
        <v>98.614776009999986</v>
      </c>
      <c r="N20" s="169">
        <f t="shared" ref="N20:S20" si="8">SUM(N21:N22)</f>
        <v>0</v>
      </c>
      <c r="O20" s="169">
        <f t="shared" si="8"/>
        <v>0</v>
      </c>
      <c r="P20" s="169">
        <f t="shared" si="8"/>
        <v>0</v>
      </c>
      <c r="Q20" s="169">
        <f t="shared" si="8"/>
        <v>0</v>
      </c>
      <c r="R20" s="169">
        <f t="shared" si="8"/>
        <v>0</v>
      </c>
      <c r="S20" s="169">
        <f t="shared" si="8"/>
        <v>0</v>
      </c>
      <c r="T20" s="169">
        <f>SUM(T21:T26)</f>
        <v>64.746676190000002</v>
      </c>
      <c r="U20" s="169">
        <f t="shared" ref="U20:AN20" si="9">SUM(U21:U22)</f>
        <v>0</v>
      </c>
      <c r="V20" s="169">
        <f t="shared" si="9"/>
        <v>0</v>
      </c>
      <c r="W20" s="169">
        <f t="shared" si="9"/>
        <v>0</v>
      </c>
      <c r="X20" s="169">
        <f t="shared" si="9"/>
        <v>0</v>
      </c>
      <c r="Y20" s="169">
        <f t="shared" si="9"/>
        <v>0</v>
      </c>
      <c r="Z20" s="169">
        <f t="shared" si="9"/>
        <v>0</v>
      </c>
      <c r="AA20" s="169">
        <f>SUM(AA21:AA26)</f>
        <v>47.590308329999999</v>
      </c>
      <c r="AB20" s="169">
        <f t="shared" ref="AB20:AG20" si="10">SUM(AB21:AB22)</f>
        <v>0</v>
      </c>
      <c r="AC20" s="169">
        <f t="shared" si="10"/>
        <v>0</v>
      </c>
      <c r="AD20" s="169">
        <f t="shared" si="10"/>
        <v>0</v>
      </c>
      <c r="AE20" s="169">
        <f t="shared" si="10"/>
        <v>0</v>
      </c>
      <c r="AF20" s="169">
        <f t="shared" si="10"/>
        <v>0</v>
      </c>
      <c r="AG20" s="169">
        <f t="shared" si="10"/>
        <v>0</v>
      </c>
      <c r="AH20" s="169">
        <f>SUM(AH21:AH26)</f>
        <v>0</v>
      </c>
      <c r="AI20" s="169">
        <f t="shared" ref="AI20:AM20" si="11">SUM(AI21:AI22)</f>
        <v>0</v>
      </c>
      <c r="AJ20" s="169">
        <f t="shared" si="11"/>
        <v>0</v>
      </c>
      <c r="AK20" s="169">
        <f t="shared" si="11"/>
        <v>0</v>
      </c>
      <c r="AL20" s="169">
        <f t="shared" si="11"/>
        <v>0</v>
      </c>
      <c r="AM20" s="169">
        <f t="shared" si="11"/>
        <v>0</v>
      </c>
      <c r="AN20" s="169">
        <f t="shared" si="9"/>
        <v>0</v>
      </c>
      <c r="AO20" s="169">
        <f>SUM(AO21:AO26)</f>
        <v>327.70712788999998</v>
      </c>
      <c r="AP20" s="169">
        <f>SUM(AP21:AP22)</f>
        <v>0</v>
      </c>
      <c r="AQ20" s="169">
        <f>SUM(AQ21:AQ22)</f>
        <v>0</v>
      </c>
      <c r="AR20" s="128">
        <f>SUM(AR21:AR22)</f>
        <v>0</v>
      </c>
      <c r="AS20" s="128">
        <f>SUM(AS21:AS22)</f>
        <v>0</v>
      </c>
      <c r="AT20" s="128">
        <f>SUM(AT21:AT22)</f>
        <v>0</v>
      </c>
    </row>
    <row r="21" spans="1:46" s="28" customFormat="1" ht="63">
      <c r="A21" s="51" t="str">
        <f>'2'!A19</f>
        <v>1.3.1.</v>
      </c>
      <c r="B21" s="77" t="str">
        <f>'2'!B19</f>
        <v>Приобретение автотранспорта для межрайонных отделений и аппарата управления ПАО "ТНС энерго Ростов-на-Дону"</v>
      </c>
      <c r="C21" s="86" t="str">
        <f>'2'!C19</f>
        <v>O_2</v>
      </c>
      <c r="D21" s="169">
        <f>'2'!S19</f>
        <v>24.603784240000003</v>
      </c>
      <c r="E21" s="169"/>
      <c r="F21" s="169">
        <f>'2'!N19</f>
        <v>7.0813333300000005</v>
      </c>
      <c r="G21" s="169"/>
      <c r="H21" s="169"/>
      <c r="I21" s="169"/>
      <c r="J21" s="169"/>
      <c r="K21" s="169"/>
      <c r="L21" s="169"/>
      <c r="M21" s="169">
        <f>'2'!O19</f>
        <v>4.4204499900000007</v>
      </c>
      <c r="N21" s="169"/>
      <c r="O21" s="169"/>
      <c r="P21" s="169"/>
      <c r="Q21" s="169"/>
      <c r="R21" s="169"/>
      <c r="S21" s="169"/>
      <c r="T21" s="169">
        <f>'2'!P19</f>
        <v>4.6016884400000002</v>
      </c>
      <c r="U21" s="169"/>
      <c r="V21" s="169"/>
      <c r="W21" s="169"/>
      <c r="X21" s="169"/>
      <c r="Y21" s="169"/>
      <c r="Z21" s="169"/>
      <c r="AA21" s="169">
        <f>'2'!Q19</f>
        <v>8.5003124799999998</v>
      </c>
      <c r="AB21" s="169"/>
      <c r="AC21" s="169"/>
      <c r="AD21" s="169"/>
      <c r="AE21" s="169"/>
      <c r="AF21" s="169"/>
      <c r="AG21" s="169"/>
      <c r="AH21" s="169">
        <f>'2'!R19</f>
        <v>0</v>
      </c>
      <c r="AI21" s="169"/>
      <c r="AJ21" s="169"/>
      <c r="AK21" s="169"/>
      <c r="AL21" s="169"/>
      <c r="AM21" s="169"/>
      <c r="AN21" s="169"/>
      <c r="AO21" s="169">
        <f t="shared" ref="AO21:AO26" si="12">F21+M21+T21+AA21+AH21</f>
        <v>24.603784240000003</v>
      </c>
      <c r="AP21" s="169"/>
      <c r="AQ21" s="169"/>
      <c r="AR21" s="128"/>
      <c r="AS21" s="128"/>
      <c r="AT21" s="128"/>
    </row>
    <row r="22" spans="1:46" s="28" customFormat="1" ht="31.5">
      <c r="A22" s="51" t="str">
        <f>'2'!A20</f>
        <v>1.3.2.</v>
      </c>
      <c r="B22" s="77" t="str">
        <f>'2'!B20</f>
        <v>Обеспечение сетевой безопасности объектов Общества</v>
      </c>
      <c r="C22" s="86" t="str">
        <f>'2'!C20</f>
        <v>O_3</v>
      </c>
      <c r="D22" s="169">
        <f>'2'!S20</f>
        <v>33.705856660000002</v>
      </c>
      <c r="E22" s="169"/>
      <c r="F22" s="169">
        <f>'2'!N20</f>
        <v>24.515834999999999</v>
      </c>
      <c r="G22" s="169"/>
      <c r="H22" s="169"/>
      <c r="I22" s="169"/>
      <c r="J22" s="169"/>
      <c r="K22" s="169"/>
      <c r="L22" s="169"/>
      <c r="M22" s="169">
        <f>'2'!O20</f>
        <v>9.1900216600000011</v>
      </c>
      <c r="N22" s="169"/>
      <c r="O22" s="169"/>
      <c r="P22" s="169"/>
      <c r="Q22" s="169"/>
      <c r="R22" s="169"/>
      <c r="S22" s="169"/>
      <c r="T22" s="169">
        <f>'2'!P20</f>
        <v>0</v>
      </c>
      <c r="U22" s="169"/>
      <c r="V22" s="169"/>
      <c r="W22" s="169"/>
      <c r="X22" s="169"/>
      <c r="Y22" s="169"/>
      <c r="Z22" s="169"/>
      <c r="AA22" s="169">
        <f>'2'!Q20</f>
        <v>0</v>
      </c>
      <c r="AB22" s="169"/>
      <c r="AC22" s="169"/>
      <c r="AD22" s="169"/>
      <c r="AE22" s="169"/>
      <c r="AF22" s="169"/>
      <c r="AG22" s="169"/>
      <c r="AH22" s="169">
        <f>'2'!R20</f>
        <v>0</v>
      </c>
      <c r="AI22" s="169"/>
      <c r="AJ22" s="169"/>
      <c r="AK22" s="169"/>
      <c r="AL22" s="169"/>
      <c r="AM22" s="169"/>
      <c r="AN22" s="169"/>
      <c r="AO22" s="169">
        <f t="shared" si="12"/>
        <v>33.705856660000002</v>
      </c>
      <c r="AP22" s="169"/>
      <c r="AQ22" s="169"/>
      <c r="AR22" s="128"/>
      <c r="AS22" s="128"/>
      <c r="AT22" s="128"/>
    </row>
    <row r="23" spans="1:46" s="28" customFormat="1" ht="31.5">
      <c r="A23" s="51" t="str">
        <f>'2'!A21</f>
        <v>1.3.3.</v>
      </c>
      <c r="B23" s="86" t="str">
        <f>'2'!B21</f>
        <v>Приобретение сетевого и серверного оборудования</v>
      </c>
      <c r="C23" s="95" t="str">
        <f>'2'!C21</f>
        <v>O_4</v>
      </c>
      <c r="D23" s="169">
        <f>'2'!S21</f>
        <v>196.32541448999999</v>
      </c>
      <c r="E23" s="169"/>
      <c r="F23" s="169">
        <f>'2'!N21</f>
        <v>73.50534184</v>
      </c>
      <c r="G23" s="169"/>
      <c r="H23" s="169"/>
      <c r="I23" s="169"/>
      <c r="J23" s="169"/>
      <c r="K23" s="169"/>
      <c r="L23" s="169"/>
      <c r="M23" s="169">
        <f>'2'!O21</f>
        <v>72.531423129999993</v>
      </c>
      <c r="N23" s="169"/>
      <c r="O23" s="169"/>
      <c r="P23" s="169"/>
      <c r="Q23" s="169"/>
      <c r="R23" s="169"/>
      <c r="S23" s="169"/>
      <c r="T23" s="169">
        <f>'2'!P21</f>
        <v>33.179464120000006</v>
      </c>
      <c r="U23" s="169"/>
      <c r="V23" s="169"/>
      <c r="W23" s="169"/>
      <c r="X23" s="169"/>
      <c r="Y23" s="169"/>
      <c r="Z23" s="169"/>
      <c r="AA23" s="169">
        <f>'2'!Q21</f>
        <v>17.109185400000001</v>
      </c>
      <c r="AB23" s="169"/>
      <c r="AC23" s="169"/>
      <c r="AD23" s="169"/>
      <c r="AE23" s="169"/>
      <c r="AF23" s="169"/>
      <c r="AG23" s="169"/>
      <c r="AH23" s="169">
        <f>'2'!R21</f>
        <v>0</v>
      </c>
      <c r="AI23" s="169"/>
      <c r="AJ23" s="169"/>
      <c r="AK23" s="169"/>
      <c r="AL23" s="169"/>
      <c r="AM23" s="169"/>
      <c r="AN23" s="169"/>
      <c r="AO23" s="169">
        <f t="shared" si="12"/>
        <v>196.32541448999999</v>
      </c>
      <c r="AP23" s="169"/>
      <c r="AQ23" s="169"/>
      <c r="AR23" s="128"/>
      <c r="AS23" s="128"/>
      <c r="AT23" s="128"/>
    </row>
    <row r="24" spans="1:46" s="28" customFormat="1" ht="31.5">
      <c r="A24" s="51" t="str">
        <f>'2'!A22</f>
        <v>1.3.4.</v>
      </c>
      <c r="B24" s="86" t="str">
        <f>'2'!B22</f>
        <v>Приобретение печатной и оргтехники</v>
      </c>
      <c r="C24" s="86" t="str">
        <f>'2'!C22</f>
        <v>O_5</v>
      </c>
      <c r="D24" s="169">
        <f>'2'!S22</f>
        <v>55.201520090000002</v>
      </c>
      <c r="E24" s="169"/>
      <c r="F24" s="169">
        <f>'2'!N22</f>
        <v>5.0722362499999996</v>
      </c>
      <c r="G24" s="169"/>
      <c r="H24" s="169"/>
      <c r="I24" s="169"/>
      <c r="J24" s="169"/>
      <c r="K24" s="169"/>
      <c r="L24" s="169"/>
      <c r="M24" s="169">
        <f>'2'!O22</f>
        <v>10.695589999999999</v>
      </c>
      <c r="N24" s="169"/>
      <c r="O24" s="169"/>
      <c r="P24" s="169"/>
      <c r="Q24" s="169"/>
      <c r="R24" s="169"/>
      <c r="S24" s="169"/>
      <c r="T24" s="169">
        <f>'2'!P22</f>
        <v>20.890965399999999</v>
      </c>
      <c r="U24" s="169"/>
      <c r="V24" s="169"/>
      <c r="W24" s="169"/>
      <c r="X24" s="169"/>
      <c r="Y24" s="169"/>
      <c r="Z24" s="169"/>
      <c r="AA24" s="169">
        <f>'2'!Q22</f>
        <v>18.542728440000001</v>
      </c>
      <c r="AB24" s="169"/>
      <c r="AC24" s="169"/>
      <c r="AD24" s="169"/>
      <c r="AE24" s="169"/>
      <c r="AF24" s="169"/>
      <c r="AG24" s="169"/>
      <c r="AH24" s="169">
        <f>'2'!R22</f>
        <v>0</v>
      </c>
      <c r="AI24" s="169"/>
      <c r="AJ24" s="169"/>
      <c r="AK24" s="169"/>
      <c r="AL24" s="169"/>
      <c r="AM24" s="169"/>
      <c r="AN24" s="169"/>
      <c r="AO24" s="169">
        <f t="shared" si="12"/>
        <v>55.201520090000002</v>
      </c>
      <c r="AP24" s="169"/>
      <c r="AQ24" s="169"/>
      <c r="AR24" s="128"/>
      <c r="AS24" s="128"/>
      <c r="AT24" s="128"/>
    </row>
    <row r="25" spans="1:46" s="28" customFormat="1">
      <c r="A25" s="51" t="str">
        <f>'2'!A23</f>
        <v>1.3.5.</v>
      </c>
      <c r="B25" s="88" t="str">
        <f>'2'!B23</f>
        <v>Установка электронных очередей</v>
      </c>
      <c r="C25" s="88" t="str">
        <f>'2'!C23</f>
        <v>O_6</v>
      </c>
      <c r="D25" s="169">
        <f>'2'!S23</f>
        <v>3.2822951599999999</v>
      </c>
      <c r="E25" s="169"/>
      <c r="F25" s="169">
        <f>'2'!N23</f>
        <v>2.70356833</v>
      </c>
      <c r="G25" s="169"/>
      <c r="H25" s="169"/>
      <c r="I25" s="169"/>
      <c r="J25" s="169"/>
      <c r="K25" s="169"/>
      <c r="L25" s="169"/>
      <c r="M25" s="169">
        <f>'2'!O23</f>
        <v>0.57872683000000003</v>
      </c>
      <c r="N25" s="169"/>
      <c r="O25" s="169"/>
      <c r="P25" s="169"/>
      <c r="Q25" s="169"/>
      <c r="R25" s="169"/>
      <c r="S25" s="169"/>
      <c r="T25" s="169">
        <f>'2'!P23</f>
        <v>0</v>
      </c>
      <c r="U25" s="169"/>
      <c r="V25" s="169"/>
      <c r="W25" s="169"/>
      <c r="X25" s="169"/>
      <c r="Y25" s="169"/>
      <c r="Z25" s="169"/>
      <c r="AA25" s="169">
        <f>'2'!Q23</f>
        <v>0</v>
      </c>
      <c r="AB25" s="169"/>
      <c r="AC25" s="169"/>
      <c r="AD25" s="169"/>
      <c r="AE25" s="169"/>
      <c r="AF25" s="169"/>
      <c r="AG25" s="169"/>
      <c r="AH25" s="169">
        <f>'2'!R23</f>
        <v>0</v>
      </c>
      <c r="AI25" s="169"/>
      <c r="AJ25" s="169"/>
      <c r="AK25" s="169"/>
      <c r="AL25" s="169"/>
      <c r="AM25" s="169"/>
      <c r="AN25" s="169"/>
      <c r="AO25" s="169">
        <f t="shared" si="12"/>
        <v>3.2822951599999999</v>
      </c>
      <c r="AP25" s="169"/>
      <c r="AQ25" s="169"/>
      <c r="AR25" s="128"/>
      <c r="AS25" s="128"/>
      <c r="AT25" s="128"/>
    </row>
    <row r="26" spans="1:46" s="28" customFormat="1" ht="36" customHeight="1">
      <c r="A26" s="51" t="str">
        <f>'2'!A24</f>
        <v>1.3.6.</v>
      </c>
      <c r="B26" s="119" t="str">
        <f>'2'!B24</f>
        <v>Обеспечение охранно-пожарной безопасности объектов Общества</v>
      </c>
      <c r="C26" s="119" t="str">
        <f>'2'!C24</f>
        <v>O_7</v>
      </c>
      <c r="D26" s="169">
        <f>'2'!S24</f>
        <v>14.58825725</v>
      </c>
      <c r="E26" s="169"/>
      <c r="F26" s="169">
        <f>'2'!N24</f>
        <v>3.8770526099999998</v>
      </c>
      <c r="G26" s="169"/>
      <c r="H26" s="169"/>
      <c r="I26" s="169"/>
      <c r="J26" s="169"/>
      <c r="K26" s="169"/>
      <c r="L26" s="169"/>
      <c r="M26" s="169">
        <f>'2'!O24</f>
        <v>1.1985644</v>
      </c>
      <c r="N26" s="169"/>
      <c r="O26" s="169"/>
      <c r="P26" s="169"/>
      <c r="Q26" s="169"/>
      <c r="R26" s="169"/>
      <c r="S26" s="169"/>
      <c r="T26" s="169">
        <f>'2'!P24</f>
        <v>6.0745582300000001</v>
      </c>
      <c r="U26" s="169"/>
      <c r="V26" s="169"/>
      <c r="W26" s="169"/>
      <c r="X26" s="169"/>
      <c r="Y26" s="169"/>
      <c r="Z26" s="169"/>
      <c r="AA26" s="169">
        <f>'2'!Q24</f>
        <v>3.4380820100000005</v>
      </c>
      <c r="AB26" s="169"/>
      <c r="AC26" s="169"/>
      <c r="AD26" s="169"/>
      <c r="AE26" s="169"/>
      <c r="AF26" s="169"/>
      <c r="AG26" s="169"/>
      <c r="AH26" s="169">
        <f>'2'!R24</f>
        <v>0</v>
      </c>
      <c r="AI26" s="169"/>
      <c r="AJ26" s="169"/>
      <c r="AK26" s="169"/>
      <c r="AL26" s="169"/>
      <c r="AM26" s="169"/>
      <c r="AN26" s="169"/>
      <c r="AO26" s="169">
        <f t="shared" si="12"/>
        <v>14.58825725</v>
      </c>
      <c r="AP26" s="169"/>
      <c r="AQ26" s="169"/>
      <c r="AR26" s="128"/>
      <c r="AS26" s="128"/>
      <c r="AT26" s="128"/>
    </row>
    <row r="27" spans="1:46" ht="27" customHeight="1">
      <c r="A27" s="52"/>
      <c r="B27" s="61" t="s">
        <v>195</v>
      </c>
      <c r="C27" s="60"/>
      <c r="D27" s="169">
        <f>D16+D20+D17</f>
        <v>1875.9130719633336</v>
      </c>
      <c r="E27" s="169"/>
      <c r="F27" s="169">
        <f>F16+F20</f>
        <v>465.41910638000002</v>
      </c>
      <c r="G27" s="169">
        <f t="shared" ref="G27:AT27" si="13">G16+G20</f>
        <v>0</v>
      </c>
      <c r="H27" s="169">
        <f t="shared" si="13"/>
        <v>0</v>
      </c>
      <c r="I27" s="169">
        <f t="shared" si="13"/>
        <v>0</v>
      </c>
      <c r="J27" s="169">
        <f t="shared" si="13"/>
        <v>0</v>
      </c>
      <c r="K27" s="169">
        <f t="shared" si="13"/>
        <v>0</v>
      </c>
      <c r="L27" s="169">
        <f t="shared" si="13"/>
        <v>0</v>
      </c>
      <c r="M27" s="169">
        <f t="shared" si="13"/>
        <v>456.89474225000004</v>
      </c>
      <c r="N27" s="169">
        <f t="shared" si="13"/>
        <v>0</v>
      </c>
      <c r="O27" s="169">
        <f t="shared" si="13"/>
        <v>0</v>
      </c>
      <c r="P27" s="169">
        <f t="shared" si="13"/>
        <v>0</v>
      </c>
      <c r="Q27" s="169">
        <f t="shared" si="13"/>
        <v>0</v>
      </c>
      <c r="R27" s="169">
        <f t="shared" si="13"/>
        <v>0</v>
      </c>
      <c r="S27" s="169">
        <f t="shared" si="13"/>
        <v>0</v>
      </c>
      <c r="T27" s="169">
        <f t="shared" si="13"/>
        <v>355.74835551000001</v>
      </c>
      <c r="U27" s="169">
        <f t="shared" si="13"/>
        <v>0</v>
      </c>
      <c r="V27" s="169">
        <f t="shared" si="13"/>
        <v>0</v>
      </c>
      <c r="W27" s="169">
        <f t="shared" si="13"/>
        <v>0</v>
      </c>
      <c r="X27" s="169">
        <f t="shared" si="13"/>
        <v>0</v>
      </c>
      <c r="Y27" s="169">
        <f t="shared" si="13"/>
        <v>0</v>
      </c>
      <c r="Z27" s="169">
        <f t="shared" ref="Z27:AM27" si="14">Z16+Z20</f>
        <v>0</v>
      </c>
      <c r="AA27" s="169">
        <f t="shared" si="14"/>
        <v>454.14328416000012</v>
      </c>
      <c r="AB27" s="169">
        <f t="shared" si="14"/>
        <v>0</v>
      </c>
      <c r="AC27" s="169">
        <f t="shared" si="14"/>
        <v>0</v>
      </c>
      <c r="AD27" s="169">
        <f t="shared" si="14"/>
        <v>0</v>
      </c>
      <c r="AE27" s="169">
        <f t="shared" si="14"/>
        <v>0</v>
      </c>
      <c r="AF27" s="169">
        <f t="shared" si="14"/>
        <v>0</v>
      </c>
      <c r="AG27" s="169">
        <f t="shared" si="14"/>
        <v>0</v>
      </c>
      <c r="AH27" s="169">
        <f t="shared" si="14"/>
        <v>0</v>
      </c>
      <c r="AI27" s="169">
        <f t="shared" si="14"/>
        <v>0</v>
      </c>
      <c r="AJ27" s="169">
        <f t="shared" si="14"/>
        <v>0</v>
      </c>
      <c r="AK27" s="169">
        <f t="shared" si="14"/>
        <v>0</v>
      </c>
      <c r="AL27" s="169">
        <f t="shared" si="14"/>
        <v>0</v>
      </c>
      <c r="AM27" s="169">
        <f t="shared" si="14"/>
        <v>0</v>
      </c>
      <c r="AN27" s="169">
        <f t="shared" si="13"/>
        <v>0</v>
      </c>
      <c r="AO27" s="169">
        <f>AO16+AO20</f>
        <v>1732.2054883000003</v>
      </c>
      <c r="AP27" s="169">
        <f t="shared" si="13"/>
        <v>0</v>
      </c>
      <c r="AQ27" s="169">
        <f t="shared" si="13"/>
        <v>0</v>
      </c>
      <c r="AR27" s="128">
        <f t="shared" si="13"/>
        <v>0</v>
      </c>
      <c r="AS27" s="128">
        <f t="shared" si="13"/>
        <v>0</v>
      </c>
      <c r="AT27" s="128">
        <f t="shared" si="13"/>
        <v>0</v>
      </c>
    </row>
  </sheetData>
  <mergeCells count="29">
    <mergeCell ref="D11:D12"/>
    <mergeCell ref="F11:K11"/>
    <mergeCell ref="M11:R11"/>
    <mergeCell ref="AN9:AT9"/>
    <mergeCell ref="AA11:AF11"/>
    <mergeCell ref="AG9:AM9"/>
    <mergeCell ref="AG10:AM10"/>
    <mergeCell ref="AH11:AM11"/>
    <mergeCell ref="Z9:AF9"/>
    <mergeCell ref="Z10:AF10"/>
    <mergeCell ref="S9:Y9"/>
    <mergeCell ref="S10:Y10"/>
    <mergeCell ref="L9:R9"/>
    <mergeCell ref="A2:Y2"/>
    <mergeCell ref="A3:Y3"/>
    <mergeCell ref="A5:Y5"/>
    <mergeCell ref="A6:Y6"/>
    <mergeCell ref="E8:AT8"/>
    <mergeCell ref="A7:AT7"/>
    <mergeCell ref="A8:A12"/>
    <mergeCell ref="B8:B12"/>
    <mergeCell ref="C8:C12"/>
    <mergeCell ref="AN10:AT10"/>
    <mergeCell ref="AO11:AT11"/>
    <mergeCell ref="T11:Y11"/>
    <mergeCell ref="D8:D10"/>
    <mergeCell ref="L10:R10"/>
    <mergeCell ref="E10:K10"/>
    <mergeCell ref="E9:K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26"/>
  <sheetViews>
    <sheetView showZeros="0" view="pageBreakPreview" zoomScale="75" zoomScaleSheetLayoutView="75" workbookViewId="0">
      <selection activeCell="B17" sqref="B17"/>
    </sheetView>
  </sheetViews>
  <sheetFormatPr defaultRowHeight="15.75"/>
  <cols>
    <col min="1" max="1" width="11.375" style="20" customWidth="1"/>
    <col min="2" max="2" width="24.5" style="20" customWidth="1"/>
    <col min="3" max="3" width="13.875" style="20" customWidth="1"/>
    <col min="4" max="9" width="6" style="20" customWidth="1"/>
    <col min="10" max="10" width="7.25" style="20" bestFit="1" customWidth="1"/>
    <col min="11" max="16" width="6" style="20" customWidth="1"/>
    <col min="17" max="17" width="8.25" style="20" customWidth="1"/>
    <col min="18" max="23" width="6" style="20" customWidth="1"/>
    <col min="24" max="24" width="6.875" style="20" customWidth="1"/>
    <col min="25" max="30" width="6" style="20" customWidth="1"/>
    <col min="31" max="31" width="7.625" style="20" customWidth="1"/>
    <col min="32" max="38" width="7.625" style="115" customWidth="1"/>
    <col min="39" max="45" width="7.625" style="115" hidden="1" customWidth="1"/>
    <col min="46" max="51" width="6" style="20" customWidth="1"/>
    <col min="52" max="52" width="8.875" style="20" customWidth="1"/>
    <col min="53" max="53" width="5" style="20" customWidth="1"/>
    <col min="54" max="61" width="5" style="1" customWidth="1"/>
    <col min="62" max="16384" width="9" style="1"/>
  </cols>
  <sheetData>
    <row r="1" spans="1:53" ht="18.7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48"/>
    </row>
    <row r="2" spans="1:53">
      <c r="A2" s="197" t="s">
        <v>88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39"/>
      <c r="AU2" s="39"/>
      <c r="AV2" s="39"/>
      <c r="AW2" s="39"/>
      <c r="AX2" s="39"/>
      <c r="AY2" s="39"/>
      <c r="AZ2" s="39"/>
    </row>
    <row r="3" spans="1:53">
      <c r="A3" s="198" t="s">
        <v>89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6"/>
      <c r="AU3" s="6"/>
      <c r="AV3" s="6"/>
      <c r="AW3" s="6"/>
      <c r="AX3" s="6"/>
      <c r="AY3" s="6"/>
      <c r="AZ3" s="16"/>
    </row>
    <row r="4" spans="1:53" s="26" customFormat="1">
      <c r="A4" s="53"/>
      <c r="B4" s="38"/>
      <c r="C4" s="38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4"/>
      <c r="AU4" s="54"/>
      <c r="AV4" s="54"/>
      <c r="AW4" s="54"/>
      <c r="AX4" s="54"/>
      <c r="AY4" s="54"/>
      <c r="AZ4" s="54"/>
      <c r="BA4" s="20"/>
    </row>
    <row r="5" spans="1:53" ht="18.75">
      <c r="A5" s="182" t="str">
        <f>'4'!A5:Y5</f>
        <v>Публичное акционерное общество «ТНС энерго Ростов-на-Дону»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55"/>
      <c r="AU5" s="55"/>
      <c r="AV5" s="55"/>
      <c r="AW5" s="55"/>
      <c r="AX5" s="55"/>
      <c r="AY5" s="55"/>
      <c r="AZ5" s="55"/>
    </row>
    <row r="6" spans="1:53">
      <c r="A6" s="185" t="s">
        <v>93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39"/>
      <c r="AU6" s="39"/>
      <c r="AV6" s="39"/>
      <c r="AW6" s="39"/>
      <c r="AX6" s="39"/>
      <c r="AY6" s="39"/>
      <c r="AZ6" s="39"/>
    </row>
    <row r="7" spans="1:53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56"/>
      <c r="AU7" s="56"/>
      <c r="AV7" s="56"/>
      <c r="AW7" s="56"/>
      <c r="AX7" s="56"/>
      <c r="AY7" s="56"/>
      <c r="AZ7" s="56"/>
    </row>
    <row r="8" spans="1:53" ht="24.75" customHeight="1">
      <c r="A8" s="207" t="s">
        <v>43</v>
      </c>
      <c r="B8" s="207" t="s">
        <v>14</v>
      </c>
      <c r="C8" s="207" t="s">
        <v>0</v>
      </c>
      <c r="D8" s="184" t="s">
        <v>26</v>
      </c>
      <c r="E8" s="184"/>
      <c r="F8" s="184"/>
      <c r="G8" s="184"/>
      <c r="H8" s="184"/>
      <c r="I8" s="184"/>
      <c r="J8" s="184"/>
      <c r="K8" s="212" t="s">
        <v>79</v>
      </c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</row>
    <row r="9" spans="1:53" ht="29.25" customHeight="1">
      <c r="A9" s="207"/>
      <c r="B9" s="207"/>
      <c r="C9" s="207"/>
      <c r="D9" s="184"/>
      <c r="E9" s="184"/>
      <c r="F9" s="184"/>
      <c r="G9" s="184"/>
      <c r="H9" s="184"/>
      <c r="I9" s="184"/>
      <c r="J9" s="184"/>
      <c r="K9" s="206" t="s">
        <v>211</v>
      </c>
      <c r="L9" s="206"/>
      <c r="M9" s="206"/>
      <c r="N9" s="206"/>
      <c r="O9" s="206"/>
      <c r="P9" s="206"/>
      <c r="Q9" s="206"/>
      <c r="R9" s="206" t="s">
        <v>228</v>
      </c>
      <c r="S9" s="206"/>
      <c r="T9" s="206"/>
      <c r="U9" s="206"/>
      <c r="V9" s="206"/>
      <c r="W9" s="206"/>
      <c r="X9" s="206"/>
      <c r="Y9" s="206" t="s">
        <v>229</v>
      </c>
      <c r="Z9" s="206"/>
      <c r="AA9" s="206"/>
      <c r="AB9" s="206"/>
      <c r="AC9" s="206"/>
      <c r="AD9" s="206"/>
      <c r="AE9" s="206"/>
      <c r="AF9" s="206" t="s">
        <v>247</v>
      </c>
      <c r="AG9" s="206"/>
      <c r="AH9" s="206"/>
      <c r="AI9" s="206"/>
      <c r="AJ9" s="206"/>
      <c r="AK9" s="206"/>
      <c r="AL9" s="206"/>
      <c r="AM9" s="206" t="s">
        <v>248</v>
      </c>
      <c r="AN9" s="206"/>
      <c r="AO9" s="206"/>
      <c r="AP9" s="206"/>
      <c r="AQ9" s="206"/>
      <c r="AR9" s="206"/>
      <c r="AS9" s="206"/>
      <c r="AT9" s="209" t="s">
        <v>98</v>
      </c>
      <c r="AU9" s="209"/>
      <c r="AV9" s="209"/>
      <c r="AW9" s="209"/>
      <c r="AX9" s="209"/>
      <c r="AY9" s="209"/>
      <c r="AZ9" s="209"/>
    </row>
    <row r="10" spans="1:53" ht="45" customHeight="1">
      <c r="A10" s="207"/>
      <c r="B10" s="206"/>
      <c r="C10" s="206"/>
      <c r="D10" s="206" t="s">
        <v>6</v>
      </c>
      <c r="E10" s="206"/>
      <c r="F10" s="206"/>
      <c r="G10" s="206"/>
      <c r="H10" s="206"/>
      <c r="I10" s="206"/>
      <c r="J10" s="206"/>
      <c r="K10" s="206" t="s">
        <v>6</v>
      </c>
      <c r="L10" s="206"/>
      <c r="M10" s="206"/>
      <c r="N10" s="206"/>
      <c r="O10" s="206"/>
      <c r="P10" s="206"/>
      <c r="Q10" s="206"/>
      <c r="R10" s="206" t="s">
        <v>6</v>
      </c>
      <c r="S10" s="206"/>
      <c r="T10" s="206"/>
      <c r="U10" s="206"/>
      <c r="V10" s="206"/>
      <c r="W10" s="206"/>
      <c r="X10" s="206"/>
      <c r="Y10" s="206" t="s">
        <v>6</v>
      </c>
      <c r="Z10" s="206"/>
      <c r="AA10" s="206"/>
      <c r="AB10" s="206"/>
      <c r="AC10" s="206"/>
      <c r="AD10" s="206"/>
      <c r="AE10" s="206"/>
      <c r="AF10" s="206" t="s">
        <v>6</v>
      </c>
      <c r="AG10" s="206"/>
      <c r="AH10" s="206"/>
      <c r="AI10" s="206"/>
      <c r="AJ10" s="206"/>
      <c r="AK10" s="206"/>
      <c r="AL10" s="206"/>
      <c r="AM10" s="206" t="s">
        <v>6</v>
      </c>
      <c r="AN10" s="206"/>
      <c r="AO10" s="206"/>
      <c r="AP10" s="206"/>
      <c r="AQ10" s="206"/>
      <c r="AR10" s="206"/>
      <c r="AS10" s="206"/>
      <c r="AT10" s="206" t="s">
        <v>6</v>
      </c>
      <c r="AU10" s="206"/>
      <c r="AV10" s="206"/>
      <c r="AW10" s="206"/>
      <c r="AX10" s="206"/>
      <c r="AY10" s="206"/>
      <c r="AZ10" s="206"/>
    </row>
    <row r="11" spans="1:53" ht="60.75" customHeight="1">
      <c r="A11" s="207"/>
      <c r="B11" s="211"/>
      <c r="C11" s="210"/>
      <c r="D11" s="32" t="s">
        <v>233</v>
      </c>
      <c r="E11" s="32" t="s">
        <v>234</v>
      </c>
      <c r="F11" s="32" t="s">
        <v>235</v>
      </c>
      <c r="G11" s="32" t="s">
        <v>236</v>
      </c>
      <c r="H11" s="32" t="s">
        <v>237</v>
      </c>
      <c r="I11" s="32" t="s">
        <v>238</v>
      </c>
      <c r="J11" s="32" t="s">
        <v>199</v>
      </c>
      <c r="K11" s="141" t="s">
        <v>233</v>
      </c>
      <c r="L11" s="141" t="s">
        <v>234</v>
      </c>
      <c r="M11" s="141" t="s">
        <v>235</v>
      </c>
      <c r="N11" s="141" t="s">
        <v>236</v>
      </c>
      <c r="O11" s="141" t="s">
        <v>237</v>
      </c>
      <c r="P11" s="141" t="s">
        <v>238</v>
      </c>
      <c r="Q11" s="141" t="s">
        <v>199</v>
      </c>
      <c r="R11" s="141" t="s">
        <v>233</v>
      </c>
      <c r="S11" s="141" t="s">
        <v>234</v>
      </c>
      <c r="T11" s="141" t="s">
        <v>235</v>
      </c>
      <c r="U11" s="141" t="s">
        <v>236</v>
      </c>
      <c r="V11" s="141" t="s">
        <v>237</v>
      </c>
      <c r="W11" s="141" t="s">
        <v>238</v>
      </c>
      <c r="X11" s="141" t="s">
        <v>199</v>
      </c>
      <c r="Y11" s="141" t="s">
        <v>233</v>
      </c>
      <c r="Z11" s="141" t="s">
        <v>234</v>
      </c>
      <c r="AA11" s="141" t="s">
        <v>235</v>
      </c>
      <c r="AB11" s="141" t="s">
        <v>236</v>
      </c>
      <c r="AC11" s="141" t="s">
        <v>237</v>
      </c>
      <c r="AD11" s="141" t="s">
        <v>238</v>
      </c>
      <c r="AE11" s="141" t="s">
        <v>199</v>
      </c>
      <c r="AF11" s="141" t="s">
        <v>233</v>
      </c>
      <c r="AG11" s="141" t="s">
        <v>234</v>
      </c>
      <c r="AH11" s="141" t="s">
        <v>235</v>
      </c>
      <c r="AI11" s="141" t="s">
        <v>236</v>
      </c>
      <c r="AJ11" s="141" t="s">
        <v>237</v>
      </c>
      <c r="AK11" s="141" t="s">
        <v>238</v>
      </c>
      <c r="AL11" s="141" t="s">
        <v>199</v>
      </c>
      <c r="AM11" s="141" t="s">
        <v>233</v>
      </c>
      <c r="AN11" s="141" t="s">
        <v>234</v>
      </c>
      <c r="AO11" s="141" t="s">
        <v>235</v>
      </c>
      <c r="AP11" s="141" t="s">
        <v>236</v>
      </c>
      <c r="AQ11" s="141" t="s">
        <v>237</v>
      </c>
      <c r="AR11" s="141" t="s">
        <v>238</v>
      </c>
      <c r="AS11" s="141" t="s">
        <v>199</v>
      </c>
      <c r="AT11" s="141" t="s">
        <v>233</v>
      </c>
      <c r="AU11" s="141" t="s">
        <v>234</v>
      </c>
      <c r="AV11" s="141" t="s">
        <v>235</v>
      </c>
      <c r="AW11" s="141" t="s">
        <v>236</v>
      </c>
      <c r="AX11" s="141" t="s">
        <v>237</v>
      </c>
      <c r="AY11" s="141" t="s">
        <v>238</v>
      </c>
      <c r="AZ11" s="141" t="s">
        <v>199</v>
      </c>
    </row>
    <row r="12" spans="1:53">
      <c r="A12" s="29">
        <v>1</v>
      </c>
      <c r="B12" s="29">
        <v>2</v>
      </c>
      <c r="C12" s="29">
        <v>3</v>
      </c>
      <c r="D12" s="24" t="s">
        <v>29</v>
      </c>
      <c r="E12" s="24" t="s">
        <v>30</v>
      </c>
      <c r="F12" s="24" t="s">
        <v>31</v>
      </c>
      <c r="G12" s="24" t="s">
        <v>32</v>
      </c>
      <c r="H12" s="24" t="s">
        <v>33</v>
      </c>
      <c r="I12" s="24" t="s">
        <v>34</v>
      </c>
      <c r="J12" s="24" t="s">
        <v>47</v>
      </c>
      <c r="K12" s="24" t="s">
        <v>50</v>
      </c>
      <c r="L12" s="24" t="s">
        <v>51</v>
      </c>
      <c r="M12" s="24" t="s">
        <v>52</v>
      </c>
      <c r="N12" s="24" t="s">
        <v>53</v>
      </c>
      <c r="O12" s="24" t="s">
        <v>54</v>
      </c>
      <c r="P12" s="24" t="s">
        <v>55</v>
      </c>
      <c r="Q12" s="24" t="s">
        <v>56</v>
      </c>
      <c r="R12" s="24" t="s">
        <v>57</v>
      </c>
      <c r="S12" s="24" t="s">
        <v>58</v>
      </c>
      <c r="T12" s="24" t="s">
        <v>59</v>
      </c>
      <c r="U12" s="24" t="s">
        <v>60</v>
      </c>
      <c r="V12" s="24" t="s">
        <v>61</v>
      </c>
      <c r="W12" s="24" t="s">
        <v>62</v>
      </c>
      <c r="X12" s="24" t="s">
        <v>63</v>
      </c>
      <c r="Y12" s="24" t="s">
        <v>64</v>
      </c>
      <c r="Z12" s="24" t="s">
        <v>65</v>
      </c>
      <c r="AA12" s="24" t="s">
        <v>66</v>
      </c>
      <c r="AB12" s="24" t="s">
        <v>67</v>
      </c>
      <c r="AC12" s="24" t="s">
        <v>68</v>
      </c>
      <c r="AD12" s="24" t="s">
        <v>69</v>
      </c>
      <c r="AE12" s="24" t="s">
        <v>159</v>
      </c>
      <c r="AF12" s="24" t="s">
        <v>64</v>
      </c>
      <c r="AG12" s="24" t="s">
        <v>65</v>
      </c>
      <c r="AH12" s="24" t="s">
        <v>66</v>
      </c>
      <c r="AI12" s="24" t="s">
        <v>67</v>
      </c>
      <c r="AJ12" s="24" t="s">
        <v>68</v>
      </c>
      <c r="AK12" s="24" t="s">
        <v>69</v>
      </c>
      <c r="AL12" s="24" t="s">
        <v>159</v>
      </c>
      <c r="AM12" s="24" t="s">
        <v>64</v>
      </c>
      <c r="AN12" s="24" t="s">
        <v>65</v>
      </c>
      <c r="AO12" s="24" t="s">
        <v>66</v>
      </c>
      <c r="AP12" s="24" t="s">
        <v>67</v>
      </c>
      <c r="AQ12" s="24" t="s">
        <v>68</v>
      </c>
      <c r="AR12" s="24" t="s">
        <v>69</v>
      </c>
      <c r="AS12" s="24" t="s">
        <v>159</v>
      </c>
      <c r="AT12" s="24" t="s">
        <v>70</v>
      </c>
      <c r="AU12" s="24" t="s">
        <v>71</v>
      </c>
      <c r="AV12" s="24" t="s">
        <v>72</v>
      </c>
      <c r="AW12" s="24" t="s">
        <v>73</v>
      </c>
      <c r="AX12" s="24" t="s">
        <v>74</v>
      </c>
      <c r="AY12" s="24" t="s">
        <v>75</v>
      </c>
      <c r="AZ12" s="24" t="s">
        <v>76</v>
      </c>
    </row>
    <row r="13" spans="1:53" s="28" customFormat="1" ht="47.25">
      <c r="A13" s="51">
        <v>1</v>
      </c>
      <c r="B13" s="77" t="s">
        <v>189</v>
      </c>
      <c r="C13" s="77"/>
      <c r="D13" s="149"/>
      <c r="E13" s="149"/>
      <c r="F13" s="149"/>
      <c r="G13" s="149"/>
      <c r="H13" s="149"/>
      <c r="I13" s="149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75"/>
    </row>
    <row r="14" spans="1:53" s="28" customFormat="1" ht="63">
      <c r="A14" s="51" t="str">
        <f>'1'!A15</f>
        <v>1.1.</v>
      </c>
      <c r="B14" s="77" t="str">
        <f>'1'!B15</f>
        <v>Энергосбережение и повышение энергетической эффективности</v>
      </c>
      <c r="C14" s="77">
        <f>'1'!C15</f>
        <v>0</v>
      </c>
      <c r="D14" s="149"/>
      <c r="E14" s="149"/>
      <c r="F14" s="170"/>
      <c r="G14" s="170"/>
      <c r="H14" s="170"/>
      <c r="I14" s="170"/>
      <c r="J14" s="171">
        <f>Q14+X14+AE14+AL14</f>
        <v>74595</v>
      </c>
      <c r="K14" s="171">
        <f t="shared" ref="K14:AR14" si="0">K15</f>
        <v>0</v>
      </c>
      <c r="L14" s="171">
        <f t="shared" si="0"/>
        <v>0</v>
      </c>
      <c r="M14" s="171">
        <f t="shared" si="0"/>
        <v>0</v>
      </c>
      <c r="N14" s="171">
        <f t="shared" si="0"/>
        <v>0</v>
      </c>
      <c r="O14" s="171">
        <f t="shared" si="0"/>
        <v>0</v>
      </c>
      <c r="P14" s="171">
        <f t="shared" si="0"/>
        <v>0</v>
      </c>
      <c r="Q14" s="171">
        <f t="shared" si="0"/>
        <v>21375</v>
      </c>
      <c r="R14" s="171">
        <f t="shared" si="0"/>
        <v>0</v>
      </c>
      <c r="S14" s="171">
        <f t="shared" si="0"/>
        <v>0</v>
      </c>
      <c r="T14" s="171">
        <f t="shared" si="0"/>
        <v>0</v>
      </c>
      <c r="U14" s="171">
        <f t="shared" si="0"/>
        <v>0</v>
      </c>
      <c r="V14" s="171">
        <f t="shared" si="0"/>
        <v>0</v>
      </c>
      <c r="W14" s="171">
        <f t="shared" si="0"/>
        <v>0</v>
      </c>
      <c r="X14" s="171">
        <f t="shared" si="0"/>
        <v>18786</v>
      </c>
      <c r="Y14" s="171">
        <f t="shared" si="0"/>
        <v>0</v>
      </c>
      <c r="Z14" s="171">
        <f t="shared" si="0"/>
        <v>0</v>
      </c>
      <c r="AA14" s="171">
        <f t="shared" si="0"/>
        <v>0</v>
      </c>
      <c r="AB14" s="171">
        <f t="shared" si="0"/>
        <v>0</v>
      </c>
      <c r="AC14" s="171">
        <f t="shared" si="0"/>
        <v>0</v>
      </c>
      <c r="AD14" s="171">
        <f t="shared" si="0"/>
        <v>0</v>
      </c>
      <c r="AE14" s="171">
        <f>AE15</f>
        <v>14686</v>
      </c>
      <c r="AF14" s="171">
        <f t="shared" si="0"/>
        <v>0</v>
      </c>
      <c r="AG14" s="171">
        <f t="shared" si="0"/>
        <v>0</v>
      </c>
      <c r="AH14" s="171">
        <f t="shared" si="0"/>
        <v>0</v>
      </c>
      <c r="AI14" s="171">
        <f>AI15</f>
        <v>0</v>
      </c>
      <c r="AJ14" s="171">
        <f t="shared" si="0"/>
        <v>0</v>
      </c>
      <c r="AK14" s="171">
        <f t="shared" si="0"/>
        <v>0</v>
      </c>
      <c r="AL14" s="171">
        <f>AL15</f>
        <v>19748</v>
      </c>
      <c r="AM14" s="171">
        <f t="shared" si="0"/>
        <v>0</v>
      </c>
      <c r="AN14" s="171">
        <f t="shared" si="0"/>
        <v>0</v>
      </c>
      <c r="AO14" s="171">
        <f t="shared" si="0"/>
        <v>0</v>
      </c>
      <c r="AP14" s="171">
        <f t="shared" si="0"/>
        <v>0</v>
      </c>
      <c r="AQ14" s="171">
        <f t="shared" si="0"/>
        <v>0</v>
      </c>
      <c r="AR14" s="171">
        <f t="shared" si="0"/>
        <v>0</v>
      </c>
      <c r="AS14" s="171">
        <f>AS15</f>
        <v>0</v>
      </c>
      <c r="AT14" s="171"/>
      <c r="AU14" s="171"/>
      <c r="AV14" s="171"/>
      <c r="AW14" s="171"/>
      <c r="AX14" s="154"/>
      <c r="AY14" s="154"/>
      <c r="AZ14" s="154">
        <f>Q14+X14+AE14+AL14+AS14</f>
        <v>74595</v>
      </c>
      <c r="BA14" s="75"/>
    </row>
    <row r="15" spans="1:53" s="28" customFormat="1" ht="22.5" customHeight="1">
      <c r="A15" s="51" t="str">
        <f>'1'!A16</f>
        <v>1.1.1.</v>
      </c>
      <c r="B15" s="77" t="str">
        <f>'1'!B16</f>
        <v>Создание ИСУЭ (АСКУЭ)</v>
      </c>
      <c r="C15" s="77" t="str">
        <f>'1'!C16</f>
        <v>O_1</v>
      </c>
      <c r="D15" s="149"/>
      <c r="E15" s="149"/>
      <c r="F15" s="170"/>
      <c r="G15" s="170"/>
      <c r="H15" s="170"/>
      <c r="I15" s="170"/>
      <c r="J15" s="171">
        <f>Q15+X15+AE15+AL15</f>
        <v>74595</v>
      </c>
      <c r="K15" s="171"/>
      <c r="L15" s="171"/>
      <c r="M15" s="171"/>
      <c r="N15" s="171"/>
      <c r="O15" s="171"/>
      <c r="P15" s="171"/>
      <c r="Q15" s="171">
        <f>'3 (2025)'!H16</f>
        <v>21375</v>
      </c>
      <c r="R15" s="171"/>
      <c r="S15" s="171"/>
      <c r="T15" s="171"/>
      <c r="U15" s="171"/>
      <c r="V15" s="171"/>
      <c r="W15" s="171"/>
      <c r="X15" s="171">
        <f>'3 (2026)'!H16</f>
        <v>18786</v>
      </c>
      <c r="Y15" s="171"/>
      <c r="Z15" s="171"/>
      <c r="AA15" s="171"/>
      <c r="AB15" s="171"/>
      <c r="AC15" s="171"/>
      <c r="AD15" s="171"/>
      <c r="AE15" s="171">
        <f>'3 (2027)'!H16</f>
        <v>14686</v>
      </c>
      <c r="AF15" s="171"/>
      <c r="AG15" s="171"/>
      <c r="AH15" s="171"/>
      <c r="AI15" s="171"/>
      <c r="AJ15" s="171"/>
      <c r="AK15" s="171"/>
      <c r="AL15" s="171">
        <f>'3 (2028)'!H16</f>
        <v>19748</v>
      </c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54"/>
      <c r="AY15" s="154"/>
      <c r="AZ15" s="154">
        <f>Q15+X15+AE15+AL15+AS15</f>
        <v>74595</v>
      </c>
      <c r="BA15" s="75"/>
    </row>
    <row r="16" spans="1:53" s="28" customFormat="1" ht="80.25" customHeight="1">
      <c r="A16" s="51" t="str">
        <f>'1'!A17</f>
        <v>1.2.</v>
      </c>
      <c r="B16" s="151" t="str">
        <f>'1'!B17</f>
        <v>Модернизация, техническое перевооружение информационно-вычислительных систем</v>
      </c>
      <c r="C16" s="151"/>
      <c r="D16" s="149"/>
      <c r="E16" s="149"/>
      <c r="F16" s="170"/>
      <c r="G16" s="170"/>
      <c r="H16" s="170"/>
      <c r="I16" s="170"/>
      <c r="J16" s="171">
        <f t="shared" ref="J16:J25" si="1">Q16+X16+AE16+AL16</f>
        <v>7</v>
      </c>
      <c r="K16" s="171"/>
      <c r="L16" s="171"/>
      <c r="M16" s="171"/>
      <c r="N16" s="171"/>
      <c r="O16" s="171"/>
      <c r="P16" s="171"/>
      <c r="Q16" s="171">
        <f>SUM(Q17:Q18)</f>
        <v>0</v>
      </c>
      <c r="R16" s="171"/>
      <c r="S16" s="171"/>
      <c r="T16" s="171"/>
      <c r="U16" s="171"/>
      <c r="V16" s="171"/>
      <c r="W16" s="171"/>
      <c r="X16" s="171">
        <f>SUM(X17:X18)</f>
        <v>0</v>
      </c>
      <c r="Y16" s="171"/>
      <c r="Z16" s="171"/>
      <c r="AA16" s="171"/>
      <c r="AB16" s="171"/>
      <c r="AC16" s="171"/>
      <c r="AD16" s="171"/>
      <c r="AE16" s="171">
        <f>SUM(AE17:AE18)</f>
        <v>7</v>
      </c>
      <c r="AF16" s="171"/>
      <c r="AG16" s="171"/>
      <c r="AH16" s="171"/>
      <c r="AI16" s="171"/>
      <c r="AJ16" s="171"/>
      <c r="AK16" s="171"/>
      <c r="AL16" s="171">
        <f>SUM(AL17:AL18)</f>
        <v>0</v>
      </c>
      <c r="AM16" s="171"/>
      <c r="AN16" s="171"/>
      <c r="AO16" s="171"/>
      <c r="AP16" s="171"/>
      <c r="AQ16" s="171"/>
      <c r="AR16" s="171"/>
      <c r="AS16" s="171">
        <f>SUM(AS17:AS22)</f>
        <v>0</v>
      </c>
      <c r="AT16" s="171"/>
      <c r="AU16" s="171"/>
      <c r="AV16" s="171"/>
      <c r="AW16" s="171"/>
      <c r="AX16" s="154"/>
      <c r="AY16" s="154"/>
      <c r="AZ16" s="154">
        <f>SUM(AZ17:AZ18)</f>
        <v>7</v>
      </c>
      <c r="BA16" s="148"/>
    </row>
    <row r="17" spans="1:53" s="28" customFormat="1" ht="73.5" customHeight="1">
      <c r="A17" s="51" t="str">
        <f>'1'!A18</f>
        <v>1.2.1.</v>
      </c>
      <c r="B17" s="95" t="str">
        <f>'1'!B18</f>
        <v>Модернизация программно-расчётного комплекса энергосбытовой деятельности (РБСИК)</v>
      </c>
      <c r="C17" s="151" t="str">
        <f>'1'!C18</f>
        <v>O_9</v>
      </c>
      <c r="D17" s="149"/>
      <c r="E17" s="149"/>
      <c r="F17" s="170"/>
      <c r="G17" s="170"/>
      <c r="H17" s="170"/>
      <c r="I17" s="170"/>
      <c r="J17" s="171">
        <f t="shared" si="1"/>
        <v>0</v>
      </c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54"/>
      <c r="AY17" s="154"/>
      <c r="AZ17" s="154">
        <f>Q17+X17+AE17+AL17+AS17</f>
        <v>0</v>
      </c>
      <c r="BA17" s="148"/>
    </row>
    <row r="18" spans="1:53" s="28" customFormat="1" ht="63">
      <c r="A18" s="51" t="str">
        <f>'1'!A19</f>
        <v>1.2.2.</v>
      </c>
      <c r="B18" s="151" t="str">
        <f>'1'!B19</f>
        <v>Серверное оборудование/СХД и доп.
Оборудование (РБСИК)</v>
      </c>
      <c r="C18" s="151" t="str">
        <f>'1'!C19</f>
        <v>O_8</v>
      </c>
      <c r="D18" s="149"/>
      <c r="E18" s="149"/>
      <c r="F18" s="170"/>
      <c r="G18" s="170"/>
      <c r="H18" s="170"/>
      <c r="I18" s="170"/>
      <c r="J18" s="171">
        <f t="shared" si="1"/>
        <v>7</v>
      </c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>
        <f>'3 (2027)'!K19+'3 (2027)'!L19</f>
        <v>7</v>
      </c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54"/>
      <c r="AY18" s="154"/>
      <c r="AZ18" s="154">
        <f t="shared" ref="AZ18" si="2">Q18+X18+AE18+AL18+AS18</f>
        <v>7</v>
      </c>
      <c r="BA18" s="148"/>
    </row>
    <row r="19" spans="1:53" s="28" customFormat="1">
      <c r="A19" s="51" t="str">
        <f>'1'!A20</f>
        <v>1.3.</v>
      </c>
      <c r="B19" s="77" t="str">
        <f>'1'!B20</f>
        <v>Прочие направления</v>
      </c>
      <c r="C19" s="77"/>
      <c r="D19" s="149"/>
      <c r="E19" s="149"/>
      <c r="F19" s="170"/>
      <c r="G19" s="170"/>
      <c r="H19" s="170"/>
      <c r="I19" s="170"/>
      <c r="J19" s="171">
        <f t="shared" si="1"/>
        <v>444</v>
      </c>
      <c r="K19" s="171"/>
      <c r="L19" s="171"/>
      <c r="M19" s="171"/>
      <c r="N19" s="171"/>
      <c r="O19" s="171"/>
      <c r="P19" s="171"/>
      <c r="Q19" s="171">
        <f>SUM(Q20:Q25)</f>
        <v>168</v>
      </c>
      <c r="R19" s="171"/>
      <c r="S19" s="171"/>
      <c r="T19" s="171"/>
      <c r="U19" s="171"/>
      <c r="V19" s="171"/>
      <c r="W19" s="171"/>
      <c r="X19" s="171">
        <f>SUM(X20:X25)</f>
        <v>109</v>
      </c>
      <c r="Y19" s="171"/>
      <c r="Z19" s="171"/>
      <c r="AA19" s="171"/>
      <c r="AB19" s="171"/>
      <c r="AC19" s="171"/>
      <c r="AD19" s="171"/>
      <c r="AE19" s="171">
        <f>SUM(AE20:AE25)</f>
        <v>116</v>
      </c>
      <c r="AF19" s="171"/>
      <c r="AG19" s="171"/>
      <c r="AH19" s="171"/>
      <c r="AI19" s="171"/>
      <c r="AJ19" s="171"/>
      <c r="AK19" s="171"/>
      <c r="AL19" s="171">
        <f>SUM(AL20:AL25)</f>
        <v>51</v>
      </c>
      <c r="AM19" s="171"/>
      <c r="AN19" s="171"/>
      <c r="AO19" s="171"/>
      <c r="AP19" s="171"/>
      <c r="AQ19" s="171"/>
      <c r="AR19" s="171"/>
      <c r="AS19" s="171">
        <f>SUM(AS20:AS25)</f>
        <v>0</v>
      </c>
      <c r="AT19" s="171"/>
      <c r="AU19" s="171"/>
      <c r="AV19" s="171"/>
      <c r="AW19" s="171"/>
      <c r="AX19" s="154"/>
      <c r="AY19" s="154"/>
      <c r="AZ19" s="154">
        <f>SUM(AZ20:AZ25)</f>
        <v>444</v>
      </c>
      <c r="BA19" s="75"/>
    </row>
    <row r="20" spans="1:53" s="28" customFormat="1" ht="31.5">
      <c r="A20" s="51" t="str">
        <f>'1'!A21</f>
        <v>1.3.1.</v>
      </c>
      <c r="B20" s="77" t="str">
        <f>'1'!B21</f>
        <v>Приобретение автотранспорта</v>
      </c>
      <c r="C20" s="77" t="str">
        <f>'1'!C21</f>
        <v>O_2</v>
      </c>
      <c r="D20" s="149"/>
      <c r="E20" s="149"/>
      <c r="F20" s="170"/>
      <c r="G20" s="170"/>
      <c r="H20" s="170"/>
      <c r="I20" s="170"/>
      <c r="J20" s="171">
        <f t="shared" si="1"/>
        <v>11</v>
      </c>
      <c r="K20" s="171"/>
      <c r="L20" s="171"/>
      <c r="M20" s="171"/>
      <c r="N20" s="171"/>
      <c r="O20" s="171"/>
      <c r="P20" s="171"/>
      <c r="Q20" s="171">
        <f>'3 (2025)'!I21</f>
        <v>1</v>
      </c>
      <c r="R20" s="171"/>
      <c r="S20" s="171"/>
      <c r="T20" s="171"/>
      <c r="U20" s="171"/>
      <c r="V20" s="171"/>
      <c r="W20" s="171"/>
      <c r="X20" s="171">
        <f>'3 (2026)'!I21</f>
        <v>3</v>
      </c>
      <c r="Y20" s="171"/>
      <c r="Z20" s="171"/>
      <c r="AA20" s="171"/>
      <c r="AB20" s="171"/>
      <c r="AC20" s="171"/>
      <c r="AD20" s="171"/>
      <c r="AE20" s="171">
        <f>'3 (2027)'!I21</f>
        <v>3</v>
      </c>
      <c r="AF20" s="171"/>
      <c r="AG20" s="171"/>
      <c r="AH20" s="171"/>
      <c r="AI20" s="171"/>
      <c r="AJ20" s="171"/>
      <c r="AK20" s="171"/>
      <c r="AL20" s="171">
        <f>'3 (2028)'!I21</f>
        <v>4</v>
      </c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54"/>
      <c r="AY20" s="154"/>
      <c r="AZ20" s="154">
        <f t="shared" ref="AZ20:AZ25" si="3">Q20+X20+AE20+AL20+AS20</f>
        <v>11</v>
      </c>
      <c r="BA20" s="75"/>
    </row>
    <row r="21" spans="1:53" s="28" customFormat="1" ht="47.25">
      <c r="A21" s="51" t="str">
        <f>'1'!A22</f>
        <v>1.3.2.</v>
      </c>
      <c r="B21" s="143" t="str">
        <f>'1'!B22</f>
        <v>Обеспечение сетевой безопасности объектов Общества</v>
      </c>
      <c r="C21" s="143" t="str">
        <f>'1'!C22</f>
        <v>O_3</v>
      </c>
      <c r="D21" s="149"/>
      <c r="E21" s="149"/>
      <c r="F21" s="170"/>
      <c r="G21" s="170"/>
      <c r="H21" s="170"/>
      <c r="I21" s="170"/>
      <c r="J21" s="171">
        <f t="shared" si="1"/>
        <v>67</v>
      </c>
      <c r="K21" s="171"/>
      <c r="L21" s="171"/>
      <c r="M21" s="171"/>
      <c r="N21" s="171"/>
      <c r="O21" s="171"/>
      <c r="P21" s="171"/>
      <c r="Q21" s="171">
        <f>'3 (2025)'!J22</f>
        <v>57</v>
      </c>
      <c r="R21" s="171"/>
      <c r="S21" s="171"/>
      <c r="T21" s="171"/>
      <c r="U21" s="171"/>
      <c r="V21" s="171"/>
      <c r="W21" s="171"/>
      <c r="X21" s="171">
        <f>'3 (2026)'!J22</f>
        <v>10</v>
      </c>
      <c r="Y21" s="171"/>
      <c r="Z21" s="171"/>
      <c r="AA21" s="171"/>
      <c r="AB21" s="171"/>
      <c r="AC21" s="171"/>
      <c r="AD21" s="171"/>
      <c r="AE21" s="171">
        <f>'3 (2027)'!J22</f>
        <v>0</v>
      </c>
      <c r="AF21" s="171"/>
      <c r="AG21" s="171"/>
      <c r="AH21" s="171"/>
      <c r="AI21" s="171"/>
      <c r="AJ21" s="171"/>
      <c r="AK21" s="171"/>
      <c r="AL21" s="171">
        <f>'3 (2028)'!J22</f>
        <v>0</v>
      </c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54"/>
      <c r="AY21" s="154"/>
      <c r="AZ21" s="154">
        <f t="shared" si="3"/>
        <v>67</v>
      </c>
      <c r="BA21" s="75"/>
    </row>
    <row r="22" spans="1:53" s="28" customFormat="1" ht="31.5">
      <c r="A22" s="51" t="str">
        <f>'1'!A23</f>
        <v>1.3.3.</v>
      </c>
      <c r="B22" s="143" t="str">
        <f>'1'!B23</f>
        <v>Приобретение сетевого и серверного оборудования</v>
      </c>
      <c r="C22" s="143" t="str">
        <f>'1'!C23</f>
        <v>O_4</v>
      </c>
      <c r="D22" s="149"/>
      <c r="E22" s="149"/>
      <c r="F22" s="170"/>
      <c r="G22" s="170"/>
      <c r="H22" s="170"/>
      <c r="I22" s="170"/>
      <c r="J22" s="171">
        <f t="shared" si="1"/>
        <v>140</v>
      </c>
      <c r="K22" s="171"/>
      <c r="L22" s="171"/>
      <c r="M22" s="171"/>
      <c r="N22" s="171"/>
      <c r="O22" s="171"/>
      <c r="P22" s="171"/>
      <c r="Q22" s="171">
        <f>'3 (2025)'!K23+'3 (2025)'!L23+'3 (2025)'!M23</f>
        <v>44</v>
      </c>
      <c r="R22" s="171"/>
      <c r="S22" s="171"/>
      <c r="T22" s="171"/>
      <c r="U22" s="171"/>
      <c r="V22" s="171"/>
      <c r="W22" s="171"/>
      <c r="X22" s="171">
        <f>'3 (2026)'!K23+'3 (2026)'!L23+'3 (2026)'!M23</f>
        <v>44</v>
      </c>
      <c r="Y22" s="171"/>
      <c r="Z22" s="171"/>
      <c r="AA22" s="171"/>
      <c r="AB22" s="171"/>
      <c r="AC22" s="171"/>
      <c r="AD22" s="171"/>
      <c r="AE22" s="171">
        <f>'3 (2027)'!K23+'3 (2027)'!L23+'3 (2027)'!M23</f>
        <v>35</v>
      </c>
      <c r="AF22" s="171"/>
      <c r="AG22" s="171"/>
      <c r="AH22" s="171"/>
      <c r="AI22" s="171"/>
      <c r="AJ22" s="171"/>
      <c r="AK22" s="171"/>
      <c r="AL22" s="171">
        <f>'3 (2028)'!K23+'3 (2028)'!L23+'3 (2028)'!M23</f>
        <v>17</v>
      </c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54"/>
      <c r="AY22" s="154"/>
      <c r="AZ22" s="154">
        <f t="shared" si="3"/>
        <v>140</v>
      </c>
      <c r="BA22" s="84"/>
    </row>
    <row r="23" spans="1:53" s="28" customFormat="1" ht="31.5">
      <c r="A23" s="51" t="str">
        <f>'1'!A24</f>
        <v>1.3.4.</v>
      </c>
      <c r="B23" s="143" t="str">
        <f>'1'!B24</f>
        <v>Приобретение печатной и оргтехники</v>
      </c>
      <c r="C23" s="143" t="str">
        <f>'1'!C24</f>
        <v>O_5</v>
      </c>
      <c r="D23" s="149"/>
      <c r="E23" s="149"/>
      <c r="F23" s="170"/>
      <c r="G23" s="170"/>
      <c r="H23" s="170"/>
      <c r="I23" s="170"/>
      <c r="J23" s="171">
        <f t="shared" si="1"/>
        <v>189</v>
      </c>
      <c r="K23" s="171"/>
      <c r="L23" s="171"/>
      <c r="M23" s="171"/>
      <c r="N23" s="171"/>
      <c r="O23" s="171"/>
      <c r="P23" s="171"/>
      <c r="Q23" s="171">
        <f>'3 (2025)'!N24+'3 (2025)'!O24</f>
        <v>50</v>
      </c>
      <c r="R23" s="171"/>
      <c r="S23" s="171"/>
      <c r="T23" s="171"/>
      <c r="U23" s="171"/>
      <c r="V23" s="171"/>
      <c r="W23" s="171"/>
      <c r="X23" s="171">
        <f>'3 (2026)'!N24+'3 (2026)'!O24</f>
        <v>50</v>
      </c>
      <c r="Y23" s="171"/>
      <c r="Z23" s="171"/>
      <c r="AA23" s="171"/>
      <c r="AB23" s="171"/>
      <c r="AC23" s="171"/>
      <c r="AD23" s="171"/>
      <c r="AE23" s="171">
        <f>'3 (2027)'!N24+'3 (2027)'!O24</f>
        <v>67</v>
      </c>
      <c r="AF23" s="171"/>
      <c r="AG23" s="171"/>
      <c r="AH23" s="171"/>
      <c r="AI23" s="171"/>
      <c r="AJ23" s="171"/>
      <c r="AK23" s="171"/>
      <c r="AL23" s="171">
        <f>'3 (2028)'!N24+'3 (2028)'!O24</f>
        <v>22</v>
      </c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54"/>
      <c r="AY23" s="154"/>
      <c r="AZ23" s="154">
        <f t="shared" si="3"/>
        <v>189</v>
      </c>
      <c r="BA23" s="84"/>
    </row>
    <row r="24" spans="1:53" s="28" customFormat="1" ht="31.5">
      <c r="A24" s="51" t="str">
        <f>'1'!A25</f>
        <v>1.3.5.</v>
      </c>
      <c r="B24" s="143" t="str">
        <f>'1'!B25</f>
        <v>Установка электронных очередей</v>
      </c>
      <c r="C24" s="143" t="str">
        <f>'1'!C25</f>
        <v>O_6</v>
      </c>
      <c r="D24" s="149"/>
      <c r="E24" s="149"/>
      <c r="F24" s="170"/>
      <c r="G24" s="170"/>
      <c r="H24" s="170"/>
      <c r="I24" s="170"/>
      <c r="J24" s="171">
        <f t="shared" si="1"/>
        <v>6</v>
      </c>
      <c r="K24" s="171"/>
      <c r="L24" s="171"/>
      <c r="M24" s="171"/>
      <c r="N24" s="171"/>
      <c r="O24" s="171"/>
      <c r="P24" s="171"/>
      <c r="Q24" s="171">
        <f>'3 (2025)'!P25</f>
        <v>5</v>
      </c>
      <c r="R24" s="171"/>
      <c r="S24" s="171"/>
      <c r="T24" s="171"/>
      <c r="U24" s="171"/>
      <c r="V24" s="171"/>
      <c r="W24" s="171"/>
      <c r="X24" s="171">
        <f>'3 (2026)'!P25</f>
        <v>1</v>
      </c>
      <c r="Y24" s="171"/>
      <c r="Z24" s="171"/>
      <c r="AA24" s="171"/>
      <c r="AB24" s="171"/>
      <c r="AC24" s="171"/>
      <c r="AD24" s="171"/>
      <c r="AE24" s="171">
        <f>'3 (2027)'!N25+'3 (2027)'!O25</f>
        <v>0</v>
      </c>
      <c r="AF24" s="171"/>
      <c r="AG24" s="171"/>
      <c r="AH24" s="171"/>
      <c r="AI24" s="171"/>
      <c r="AJ24" s="171"/>
      <c r="AK24" s="171"/>
      <c r="AL24" s="171">
        <f>'3 (2028)'!N25+'3 (2028)'!O25</f>
        <v>0</v>
      </c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54"/>
      <c r="AY24" s="154"/>
      <c r="AZ24" s="154">
        <f t="shared" si="3"/>
        <v>6</v>
      </c>
      <c r="BA24" s="87"/>
    </row>
    <row r="25" spans="1:53" s="28" customFormat="1" ht="47.25">
      <c r="A25" s="51" t="str">
        <f>'1'!A26</f>
        <v>1.3.6.</v>
      </c>
      <c r="B25" s="143" t="str">
        <f>'1'!B26</f>
        <v>Обеспечение охранно-пожарной безопасности объектов Общества</v>
      </c>
      <c r="C25" s="143" t="str">
        <f>'1'!C26</f>
        <v>O_7</v>
      </c>
      <c r="D25" s="149"/>
      <c r="E25" s="149"/>
      <c r="F25" s="170"/>
      <c r="G25" s="170"/>
      <c r="H25" s="170"/>
      <c r="I25" s="170"/>
      <c r="J25" s="171">
        <f t="shared" si="1"/>
        <v>31</v>
      </c>
      <c r="K25" s="171"/>
      <c r="L25" s="171"/>
      <c r="M25" s="171"/>
      <c r="N25" s="171"/>
      <c r="O25" s="171"/>
      <c r="P25" s="171"/>
      <c r="Q25" s="171">
        <f>'3 (2025)'!J26</f>
        <v>11</v>
      </c>
      <c r="R25" s="171"/>
      <c r="S25" s="171"/>
      <c r="T25" s="171"/>
      <c r="U25" s="171"/>
      <c r="V25" s="171"/>
      <c r="W25" s="171"/>
      <c r="X25" s="171">
        <f>'3 (2026)'!J26</f>
        <v>1</v>
      </c>
      <c r="Y25" s="171"/>
      <c r="Z25" s="171"/>
      <c r="AA25" s="171"/>
      <c r="AB25" s="171"/>
      <c r="AC25" s="171"/>
      <c r="AD25" s="171"/>
      <c r="AE25" s="171">
        <f>'3 (2027)'!J26</f>
        <v>11</v>
      </c>
      <c r="AF25" s="171"/>
      <c r="AG25" s="171"/>
      <c r="AH25" s="171"/>
      <c r="AI25" s="171"/>
      <c r="AJ25" s="171"/>
      <c r="AK25" s="171"/>
      <c r="AL25" s="171">
        <f>'3 (2028)'!J26</f>
        <v>8</v>
      </c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54"/>
      <c r="AY25" s="154"/>
      <c r="AZ25" s="154">
        <f t="shared" si="3"/>
        <v>31</v>
      </c>
      <c r="BA25" s="89"/>
    </row>
    <row r="26" spans="1:53">
      <c r="A26" s="52"/>
      <c r="B26" s="77" t="s">
        <v>195</v>
      </c>
      <c r="C26" s="76"/>
      <c r="D26" s="149"/>
      <c r="E26" s="149"/>
      <c r="F26" s="170"/>
      <c r="G26" s="170"/>
      <c r="H26" s="170"/>
      <c r="I26" s="170"/>
      <c r="J26" s="171">
        <f>J14+J19+J16</f>
        <v>75046</v>
      </c>
      <c r="K26" s="171"/>
      <c r="L26" s="171"/>
      <c r="M26" s="171"/>
      <c r="N26" s="171"/>
      <c r="O26" s="171"/>
      <c r="P26" s="171"/>
      <c r="Q26" s="171">
        <f>Q14+Q19</f>
        <v>21543</v>
      </c>
      <c r="R26" s="171"/>
      <c r="S26" s="171"/>
      <c r="T26" s="171"/>
      <c r="U26" s="171"/>
      <c r="V26" s="171"/>
      <c r="W26" s="171"/>
      <c r="X26" s="171">
        <f>X14+X19</f>
        <v>18895</v>
      </c>
      <c r="Y26" s="171"/>
      <c r="Z26" s="171"/>
      <c r="AA26" s="171"/>
      <c r="AB26" s="171"/>
      <c r="AC26" s="171"/>
      <c r="AD26" s="171"/>
      <c r="AE26" s="171">
        <f>AE14+AE19+AE16</f>
        <v>14809</v>
      </c>
      <c r="AF26" s="171"/>
      <c r="AG26" s="171"/>
      <c r="AH26" s="171"/>
      <c r="AI26" s="171"/>
      <c r="AJ26" s="171"/>
      <c r="AK26" s="171"/>
      <c r="AL26" s="171">
        <f>AL14+AL19+AL16</f>
        <v>19799</v>
      </c>
      <c r="AM26" s="171"/>
      <c r="AN26" s="171"/>
      <c r="AO26" s="171"/>
      <c r="AP26" s="171"/>
      <c r="AQ26" s="171"/>
      <c r="AR26" s="171"/>
      <c r="AS26" s="171">
        <f>AS14+AS19</f>
        <v>0</v>
      </c>
      <c r="AT26" s="171"/>
      <c r="AU26" s="171"/>
      <c r="AV26" s="171"/>
      <c r="AW26" s="171"/>
      <c r="AX26" s="154"/>
      <c r="AY26" s="154"/>
      <c r="AZ26" s="154">
        <f>AZ14+AZ19+AZ16</f>
        <v>75046</v>
      </c>
    </row>
  </sheetData>
  <mergeCells count="23">
    <mergeCell ref="AM9:AS9"/>
    <mergeCell ref="AM10:AS10"/>
    <mergeCell ref="A8:A11"/>
    <mergeCell ref="R9:X9"/>
    <mergeCell ref="AT9:AZ9"/>
    <mergeCell ref="Y10:AE10"/>
    <mergeCell ref="D8:J9"/>
    <mergeCell ref="C8:C11"/>
    <mergeCell ref="B8:B11"/>
    <mergeCell ref="K10:Q10"/>
    <mergeCell ref="R10:X10"/>
    <mergeCell ref="AT10:AZ10"/>
    <mergeCell ref="D10:J10"/>
    <mergeCell ref="K8:AZ8"/>
    <mergeCell ref="K9:Q9"/>
    <mergeCell ref="Y9:AE9"/>
    <mergeCell ref="AF9:AL9"/>
    <mergeCell ref="AF10:AL10"/>
    <mergeCell ref="A2:AE2"/>
    <mergeCell ref="A3:AE3"/>
    <mergeCell ref="A5:AE5"/>
    <mergeCell ref="A6:AE6"/>
    <mergeCell ref="A7:AE7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6"/>
  <sheetViews>
    <sheetView view="pageBreakPreview" zoomScale="70" zoomScaleNormal="60" zoomScaleSheetLayoutView="70" workbookViewId="0">
      <selection activeCell="C18" sqref="C18"/>
    </sheetView>
  </sheetViews>
  <sheetFormatPr defaultColWidth="9" defaultRowHeight="15.75"/>
  <cols>
    <col min="1" max="1" width="8.875" style="40" customWidth="1"/>
    <col min="2" max="2" width="77.875" style="41" customWidth="1"/>
    <col min="3" max="4" width="15.875" style="42" bestFit="1" customWidth="1"/>
    <col min="5" max="6" width="14.5" style="42" customWidth="1"/>
    <col min="7" max="7" width="14" style="42" customWidth="1"/>
    <col min="8" max="8" width="91.875" style="42" customWidth="1"/>
    <col min="9" max="9" width="157.375" style="42" customWidth="1"/>
    <col min="10" max="250" width="9" style="42"/>
    <col min="251" max="251" width="8.875" style="42" customWidth="1"/>
    <col min="252" max="252" width="72.75" style="42" customWidth="1"/>
    <col min="253" max="253" width="10.75" style="42" customWidth="1"/>
    <col min="254" max="254" width="8.625" style="42" customWidth="1"/>
    <col min="255" max="255" width="9" style="42" customWidth="1"/>
    <col min="256" max="256" width="13.375" style="42" customWidth="1"/>
    <col min="257" max="257" width="17.125" style="42" customWidth="1"/>
    <col min="258" max="258" width="13.25" style="42" customWidth="1"/>
    <col min="259" max="259" width="17.375" style="42" customWidth="1"/>
    <col min="260" max="260" width="13.125" style="42" customWidth="1"/>
    <col min="261" max="261" width="16.5" style="42" customWidth="1"/>
    <col min="262" max="262" width="13.25" style="42" customWidth="1"/>
    <col min="263" max="263" width="17.125" style="42" customWidth="1"/>
    <col min="264" max="264" width="91.875" style="42" customWidth="1"/>
    <col min="265" max="265" width="157.375" style="42" customWidth="1"/>
    <col min="266" max="506" width="9" style="42"/>
    <col min="507" max="507" width="8.875" style="42" customWidth="1"/>
    <col min="508" max="508" width="72.75" style="42" customWidth="1"/>
    <col min="509" max="509" width="10.75" style="42" customWidth="1"/>
    <col min="510" max="510" width="8.625" style="42" customWidth="1"/>
    <col min="511" max="511" width="9" style="42" customWidth="1"/>
    <col min="512" max="512" width="13.375" style="42" customWidth="1"/>
    <col min="513" max="513" width="17.125" style="42" customWidth="1"/>
    <col min="514" max="514" width="13.25" style="42" customWidth="1"/>
    <col min="515" max="515" width="17.375" style="42" customWidth="1"/>
    <col min="516" max="516" width="13.125" style="42" customWidth="1"/>
    <col min="517" max="517" width="16.5" style="42" customWidth="1"/>
    <col min="518" max="518" width="13.25" style="42" customWidth="1"/>
    <col min="519" max="519" width="17.125" style="42" customWidth="1"/>
    <col min="520" max="520" width="91.875" style="42" customWidth="1"/>
    <col min="521" max="521" width="157.375" style="42" customWidth="1"/>
    <col min="522" max="762" width="9" style="42"/>
    <col min="763" max="763" width="8.875" style="42" customWidth="1"/>
    <col min="764" max="764" width="72.75" style="42" customWidth="1"/>
    <col min="765" max="765" width="10.75" style="42" customWidth="1"/>
    <col min="766" max="766" width="8.625" style="42" customWidth="1"/>
    <col min="767" max="767" width="9" style="42" customWidth="1"/>
    <col min="768" max="768" width="13.375" style="42" customWidth="1"/>
    <col min="769" max="769" width="17.125" style="42" customWidth="1"/>
    <col min="770" max="770" width="13.25" style="42" customWidth="1"/>
    <col min="771" max="771" width="17.375" style="42" customWidth="1"/>
    <col min="772" max="772" width="13.125" style="42" customWidth="1"/>
    <col min="773" max="773" width="16.5" style="42" customWidth="1"/>
    <col min="774" max="774" width="13.25" style="42" customWidth="1"/>
    <col min="775" max="775" width="17.125" style="42" customWidth="1"/>
    <col min="776" max="776" width="91.875" style="42" customWidth="1"/>
    <col min="777" max="777" width="157.375" style="42" customWidth="1"/>
    <col min="778" max="1018" width="9" style="42"/>
    <col min="1019" max="1019" width="8.875" style="42" customWidth="1"/>
    <col min="1020" max="1020" width="72.75" style="42" customWidth="1"/>
    <col min="1021" max="1021" width="10.75" style="42" customWidth="1"/>
    <col min="1022" max="1022" width="8.625" style="42" customWidth="1"/>
    <col min="1023" max="1023" width="9" style="42" customWidth="1"/>
    <col min="1024" max="1024" width="13.375" style="42" customWidth="1"/>
    <col min="1025" max="1025" width="17.125" style="42" customWidth="1"/>
    <col min="1026" max="1026" width="13.25" style="42" customWidth="1"/>
    <col min="1027" max="1027" width="17.375" style="42" customWidth="1"/>
    <col min="1028" max="1028" width="13.125" style="42" customWidth="1"/>
    <col min="1029" max="1029" width="16.5" style="42" customWidth="1"/>
    <col min="1030" max="1030" width="13.25" style="42" customWidth="1"/>
    <col min="1031" max="1031" width="17.125" style="42" customWidth="1"/>
    <col min="1032" max="1032" width="91.875" style="42" customWidth="1"/>
    <col min="1033" max="1033" width="157.375" style="42" customWidth="1"/>
    <col min="1034" max="1274" width="9" style="42"/>
    <col min="1275" max="1275" width="8.875" style="42" customWidth="1"/>
    <col min="1276" max="1276" width="72.75" style="42" customWidth="1"/>
    <col min="1277" max="1277" width="10.75" style="42" customWidth="1"/>
    <col min="1278" max="1278" width="8.625" style="42" customWidth="1"/>
    <col min="1279" max="1279" width="9" style="42" customWidth="1"/>
    <col min="1280" max="1280" width="13.375" style="42" customWidth="1"/>
    <col min="1281" max="1281" width="17.125" style="42" customWidth="1"/>
    <col min="1282" max="1282" width="13.25" style="42" customWidth="1"/>
    <col min="1283" max="1283" width="17.375" style="42" customWidth="1"/>
    <col min="1284" max="1284" width="13.125" style="42" customWidth="1"/>
    <col min="1285" max="1285" width="16.5" style="42" customWidth="1"/>
    <col min="1286" max="1286" width="13.25" style="42" customWidth="1"/>
    <col min="1287" max="1287" width="17.125" style="42" customWidth="1"/>
    <col min="1288" max="1288" width="91.875" style="42" customWidth="1"/>
    <col min="1289" max="1289" width="157.375" style="42" customWidth="1"/>
    <col min="1290" max="1530" width="9" style="42"/>
    <col min="1531" max="1531" width="8.875" style="42" customWidth="1"/>
    <col min="1532" max="1532" width="72.75" style="42" customWidth="1"/>
    <col min="1533" max="1533" width="10.75" style="42" customWidth="1"/>
    <col min="1534" max="1534" width="8.625" style="42" customWidth="1"/>
    <col min="1535" max="1535" width="9" style="42" customWidth="1"/>
    <col min="1536" max="1536" width="13.375" style="42" customWidth="1"/>
    <col min="1537" max="1537" width="17.125" style="42" customWidth="1"/>
    <col min="1538" max="1538" width="13.25" style="42" customWidth="1"/>
    <col min="1539" max="1539" width="17.375" style="42" customWidth="1"/>
    <col min="1540" max="1540" width="13.125" style="42" customWidth="1"/>
    <col min="1541" max="1541" width="16.5" style="42" customWidth="1"/>
    <col min="1542" max="1542" width="13.25" style="42" customWidth="1"/>
    <col min="1543" max="1543" width="17.125" style="42" customWidth="1"/>
    <col min="1544" max="1544" width="91.875" style="42" customWidth="1"/>
    <col min="1545" max="1545" width="157.375" style="42" customWidth="1"/>
    <col min="1546" max="1786" width="9" style="42"/>
    <col min="1787" max="1787" width="8.875" style="42" customWidth="1"/>
    <col min="1788" max="1788" width="72.75" style="42" customWidth="1"/>
    <col min="1789" max="1789" width="10.75" style="42" customWidth="1"/>
    <col min="1790" max="1790" width="8.625" style="42" customWidth="1"/>
    <col min="1791" max="1791" width="9" style="42" customWidth="1"/>
    <col min="1792" max="1792" width="13.375" style="42" customWidth="1"/>
    <col min="1793" max="1793" width="17.125" style="42" customWidth="1"/>
    <col min="1794" max="1794" width="13.25" style="42" customWidth="1"/>
    <col min="1795" max="1795" width="17.375" style="42" customWidth="1"/>
    <col min="1796" max="1796" width="13.125" style="42" customWidth="1"/>
    <col min="1797" max="1797" width="16.5" style="42" customWidth="1"/>
    <col min="1798" max="1798" width="13.25" style="42" customWidth="1"/>
    <col min="1799" max="1799" width="17.125" style="42" customWidth="1"/>
    <col min="1800" max="1800" width="91.875" style="42" customWidth="1"/>
    <col min="1801" max="1801" width="157.375" style="42" customWidth="1"/>
    <col min="1802" max="2042" width="9" style="42"/>
    <col min="2043" max="2043" width="8.875" style="42" customWidth="1"/>
    <col min="2044" max="2044" width="72.75" style="42" customWidth="1"/>
    <col min="2045" max="2045" width="10.75" style="42" customWidth="1"/>
    <col min="2046" max="2046" width="8.625" style="42" customWidth="1"/>
    <col min="2047" max="2047" width="9" style="42" customWidth="1"/>
    <col min="2048" max="2048" width="13.375" style="42" customWidth="1"/>
    <col min="2049" max="2049" width="17.125" style="42" customWidth="1"/>
    <col min="2050" max="2050" width="13.25" style="42" customWidth="1"/>
    <col min="2051" max="2051" width="17.375" style="42" customWidth="1"/>
    <col min="2052" max="2052" width="13.125" style="42" customWidth="1"/>
    <col min="2053" max="2053" width="16.5" style="42" customWidth="1"/>
    <col min="2054" max="2054" width="13.25" style="42" customWidth="1"/>
    <col min="2055" max="2055" width="17.125" style="42" customWidth="1"/>
    <col min="2056" max="2056" width="91.875" style="42" customWidth="1"/>
    <col min="2057" max="2057" width="157.375" style="42" customWidth="1"/>
    <col min="2058" max="2298" width="9" style="42"/>
    <col min="2299" max="2299" width="8.875" style="42" customWidth="1"/>
    <col min="2300" max="2300" width="72.75" style="42" customWidth="1"/>
    <col min="2301" max="2301" width="10.75" style="42" customWidth="1"/>
    <col min="2302" max="2302" width="8.625" style="42" customWidth="1"/>
    <col min="2303" max="2303" width="9" style="42" customWidth="1"/>
    <col min="2304" max="2304" width="13.375" style="42" customWidth="1"/>
    <col min="2305" max="2305" width="17.125" style="42" customWidth="1"/>
    <col min="2306" max="2306" width="13.25" style="42" customWidth="1"/>
    <col min="2307" max="2307" width="17.375" style="42" customWidth="1"/>
    <col min="2308" max="2308" width="13.125" style="42" customWidth="1"/>
    <col min="2309" max="2309" width="16.5" style="42" customWidth="1"/>
    <col min="2310" max="2310" width="13.25" style="42" customWidth="1"/>
    <col min="2311" max="2311" width="17.125" style="42" customWidth="1"/>
    <col min="2312" max="2312" width="91.875" style="42" customWidth="1"/>
    <col min="2313" max="2313" width="157.375" style="42" customWidth="1"/>
    <col min="2314" max="2554" width="9" style="42"/>
    <col min="2555" max="2555" width="8.875" style="42" customWidth="1"/>
    <col min="2556" max="2556" width="72.75" style="42" customWidth="1"/>
    <col min="2557" max="2557" width="10.75" style="42" customWidth="1"/>
    <col min="2558" max="2558" width="8.625" style="42" customWidth="1"/>
    <col min="2559" max="2559" width="9" style="42" customWidth="1"/>
    <col min="2560" max="2560" width="13.375" style="42" customWidth="1"/>
    <col min="2561" max="2561" width="17.125" style="42" customWidth="1"/>
    <col min="2562" max="2562" width="13.25" style="42" customWidth="1"/>
    <col min="2563" max="2563" width="17.375" style="42" customWidth="1"/>
    <col min="2564" max="2564" width="13.125" style="42" customWidth="1"/>
    <col min="2565" max="2565" width="16.5" style="42" customWidth="1"/>
    <col min="2566" max="2566" width="13.25" style="42" customWidth="1"/>
    <col min="2567" max="2567" width="17.125" style="42" customWidth="1"/>
    <col min="2568" max="2568" width="91.875" style="42" customWidth="1"/>
    <col min="2569" max="2569" width="157.375" style="42" customWidth="1"/>
    <col min="2570" max="2810" width="9" style="42"/>
    <col min="2811" max="2811" width="8.875" style="42" customWidth="1"/>
    <col min="2812" max="2812" width="72.75" style="42" customWidth="1"/>
    <col min="2813" max="2813" width="10.75" style="42" customWidth="1"/>
    <col min="2814" max="2814" width="8.625" style="42" customWidth="1"/>
    <col min="2815" max="2815" width="9" style="42" customWidth="1"/>
    <col min="2816" max="2816" width="13.375" style="42" customWidth="1"/>
    <col min="2817" max="2817" width="17.125" style="42" customWidth="1"/>
    <col min="2818" max="2818" width="13.25" style="42" customWidth="1"/>
    <col min="2819" max="2819" width="17.375" style="42" customWidth="1"/>
    <col min="2820" max="2820" width="13.125" style="42" customWidth="1"/>
    <col min="2821" max="2821" width="16.5" style="42" customWidth="1"/>
    <col min="2822" max="2822" width="13.25" style="42" customWidth="1"/>
    <col min="2823" max="2823" width="17.125" style="42" customWidth="1"/>
    <col min="2824" max="2824" width="91.875" style="42" customWidth="1"/>
    <col min="2825" max="2825" width="157.375" style="42" customWidth="1"/>
    <col min="2826" max="3066" width="9" style="42"/>
    <col min="3067" max="3067" width="8.875" style="42" customWidth="1"/>
    <col min="3068" max="3068" width="72.75" style="42" customWidth="1"/>
    <col min="3069" max="3069" width="10.75" style="42" customWidth="1"/>
    <col min="3070" max="3070" width="8.625" style="42" customWidth="1"/>
    <col min="3071" max="3071" width="9" style="42" customWidth="1"/>
    <col min="3072" max="3072" width="13.375" style="42" customWidth="1"/>
    <col min="3073" max="3073" width="17.125" style="42" customWidth="1"/>
    <col min="3074" max="3074" width="13.25" style="42" customWidth="1"/>
    <col min="3075" max="3075" width="17.375" style="42" customWidth="1"/>
    <col min="3076" max="3076" width="13.125" style="42" customWidth="1"/>
    <col min="3077" max="3077" width="16.5" style="42" customWidth="1"/>
    <col min="3078" max="3078" width="13.25" style="42" customWidth="1"/>
    <col min="3079" max="3079" width="17.125" style="42" customWidth="1"/>
    <col min="3080" max="3080" width="91.875" style="42" customWidth="1"/>
    <col min="3081" max="3081" width="157.375" style="42" customWidth="1"/>
    <col min="3082" max="3322" width="9" style="42"/>
    <col min="3323" max="3323" width="8.875" style="42" customWidth="1"/>
    <col min="3324" max="3324" width="72.75" style="42" customWidth="1"/>
    <col min="3325" max="3325" width="10.75" style="42" customWidth="1"/>
    <col min="3326" max="3326" width="8.625" style="42" customWidth="1"/>
    <col min="3327" max="3327" width="9" style="42" customWidth="1"/>
    <col min="3328" max="3328" width="13.375" style="42" customWidth="1"/>
    <col min="3329" max="3329" width="17.125" style="42" customWidth="1"/>
    <col min="3330" max="3330" width="13.25" style="42" customWidth="1"/>
    <col min="3331" max="3331" width="17.375" style="42" customWidth="1"/>
    <col min="3332" max="3332" width="13.125" style="42" customWidth="1"/>
    <col min="3333" max="3333" width="16.5" style="42" customWidth="1"/>
    <col min="3334" max="3334" width="13.25" style="42" customWidth="1"/>
    <col min="3335" max="3335" width="17.125" style="42" customWidth="1"/>
    <col min="3336" max="3336" width="91.875" style="42" customWidth="1"/>
    <col min="3337" max="3337" width="157.375" style="42" customWidth="1"/>
    <col min="3338" max="3578" width="9" style="42"/>
    <col min="3579" max="3579" width="8.875" style="42" customWidth="1"/>
    <col min="3580" max="3580" width="72.75" style="42" customWidth="1"/>
    <col min="3581" max="3581" width="10.75" style="42" customWidth="1"/>
    <col min="3582" max="3582" width="8.625" style="42" customWidth="1"/>
    <col min="3583" max="3583" width="9" style="42" customWidth="1"/>
    <col min="3584" max="3584" width="13.375" style="42" customWidth="1"/>
    <col min="3585" max="3585" width="17.125" style="42" customWidth="1"/>
    <col min="3586" max="3586" width="13.25" style="42" customWidth="1"/>
    <col min="3587" max="3587" width="17.375" style="42" customWidth="1"/>
    <col min="3588" max="3588" width="13.125" style="42" customWidth="1"/>
    <col min="3589" max="3589" width="16.5" style="42" customWidth="1"/>
    <col min="3590" max="3590" width="13.25" style="42" customWidth="1"/>
    <col min="3591" max="3591" width="17.125" style="42" customWidth="1"/>
    <col min="3592" max="3592" width="91.875" style="42" customWidth="1"/>
    <col min="3593" max="3593" width="157.375" style="42" customWidth="1"/>
    <col min="3594" max="3834" width="9" style="42"/>
    <col min="3835" max="3835" width="8.875" style="42" customWidth="1"/>
    <col min="3836" max="3836" width="72.75" style="42" customWidth="1"/>
    <col min="3837" max="3837" width="10.75" style="42" customWidth="1"/>
    <col min="3838" max="3838" width="8.625" style="42" customWidth="1"/>
    <col min="3839" max="3839" width="9" style="42" customWidth="1"/>
    <col min="3840" max="3840" width="13.375" style="42" customWidth="1"/>
    <col min="3841" max="3841" width="17.125" style="42" customWidth="1"/>
    <col min="3842" max="3842" width="13.25" style="42" customWidth="1"/>
    <col min="3843" max="3843" width="17.375" style="42" customWidth="1"/>
    <col min="3844" max="3844" width="13.125" style="42" customWidth="1"/>
    <col min="3845" max="3845" width="16.5" style="42" customWidth="1"/>
    <col min="3846" max="3846" width="13.25" style="42" customWidth="1"/>
    <col min="3847" max="3847" width="17.125" style="42" customWidth="1"/>
    <col min="3848" max="3848" width="91.875" style="42" customWidth="1"/>
    <col min="3849" max="3849" width="157.375" style="42" customWidth="1"/>
    <col min="3850" max="4090" width="9" style="42"/>
    <col min="4091" max="4091" width="8.875" style="42" customWidth="1"/>
    <col min="4092" max="4092" width="72.75" style="42" customWidth="1"/>
    <col min="4093" max="4093" width="10.75" style="42" customWidth="1"/>
    <col min="4094" max="4094" width="8.625" style="42" customWidth="1"/>
    <col min="4095" max="4095" width="9" style="42" customWidth="1"/>
    <col min="4096" max="4096" width="13.375" style="42" customWidth="1"/>
    <col min="4097" max="4097" width="17.125" style="42" customWidth="1"/>
    <col min="4098" max="4098" width="13.25" style="42" customWidth="1"/>
    <col min="4099" max="4099" width="17.375" style="42" customWidth="1"/>
    <col min="4100" max="4100" width="13.125" style="42" customWidth="1"/>
    <col min="4101" max="4101" width="16.5" style="42" customWidth="1"/>
    <col min="4102" max="4102" width="13.25" style="42" customWidth="1"/>
    <col min="4103" max="4103" width="17.125" style="42" customWidth="1"/>
    <col min="4104" max="4104" width="91.875" style="42" customWidth="1"/>
    <col min="4105" max="4105" width="157.375" style="42" customWidth="1"/>
    <col min="4106" max="4346" width="9" style="42"/>
    <col min="4347" max="4347" width="8.875" style="42" customWidth="1"/>
    <col min="4348" max="4348" width="72.75" style="42" customWidth="1"/>
    <col min="4349" max="4349" width="10.75" style="42" customWidth="1"/>
    <col min="4350" max="4350" width="8.625" style="42" customWidth="1"/>
    <col min="4351" max="4351" width="9" style="42" customWidth="1"/>
    <col min="4352" max="4352" width="13.375" style="42" customWidth="1"/>
    <col min="4353" max="4353" width="17.125" style="42" customWidth="1"/>
    <col min="4354" max="4354" width="13.25" style="42" customWidth="1"/>
    <col min="4355" max="4355" width="17.375" style="42" customWidth="1"/>
    <col min="4356" max="4356" width="13.125" style="42" customWidth="1"/>
    <col min="4357" max="4357" width="16.5" style="42" customWidth="1"/>
    <col min="4358" max="4358" width="13.25" style="42" customWidth="1"/>
    <col min="4359" max="4359" width="17.125" style="42" customWidth="1"/>
    <col min="4360" max="4360" width="91.875" style="42" customWidth="1"/>
    <col min="4361" max="4361" width="157.375" style="42" customWidth="1"/>
    <col min="4362" max="4602" width="9" style="42"/>
    <col min="4603" max="4603" width="8.875" style="42" customWidth="1"/>
    <col min="4604" max="4604" width="72.75" style="42" customWidth="1"/>
    <col min="4605" max="4605" width="10.75" style="42" customWidth="1"/>
    <col min="4606" max="4606" width="8.625" style="42" customWidth="1"/>
    <col min="4607" max="4607" width="9" style="42" customWidth="1"/>
    <col min="4608" max="4608" width="13.375" style="42" customWidth="1"/>
    <col min="4609" max="4609" width="17.125" style="42" customWidth="1"/>
    <col min="4610" max="4610" width="13.25" style="42" customWidth="1"/>
    <col min="4611" max="4611" width="17.375" style="42" customWidth="1"/>
    <col min="4612" max="4612" width="13.125" style="42" customWidth="1"/>
    <col min="4613" max="4613" width="16.5" style="42" customWidth="1"/>
    <col min="4614" max="4614" width="13.25" style="42" customWidth="1"/>
    <col min="4615" max="4615" width="17.125" style="42" customWidth="1"/>
    <col min="4616" max="4616" width="91.875" style="42" customWidth="1"/>
    <col min="4617" max="4617" width="157.375" style="42" customWidth="1"/>
    <col min="4618" max="4858" width="9" style="42"/>
    <col min="4859" max="4859" width="8.875" style="42" customWidth="1"/>
    <col min="4860" max="4860" width="72.75" style="42" customWidth="1"/>
    <col min="4861" max="4861" width="10.75" style="42" customWidth="1"/>
    <col min="4862" max="4862" width="8.625" style="42" customWidth="1"/>
    <col min="4863" max="4863" width="9" style="42" customWidth="1"/>
    <col min="4864" max="4864" width="13.375" style="42" customWidth="1"/>
    <col min="4865" max="4865" width="17.125" style="42" customWidth="1"/>
    <col min="4866" max="4866" width="13.25" style="42" customWidth="1"/>
    <col min="4867" max="4867" width="17.375" style="42" customWidth="1"/>
    <col min="4868" max="4868" width="13.125" style="42" customWidth="1"/>
    <col min="4869" max="4869" width="16.5" style="42" customWidth="1"/>
    <col min="4870" max="4870" width="13.25" style="42" customWidth="1"/>
    <col min="4871" max="4871" width="17.125" style="42" customWidth="1"/>
    <col min="4872" max="4872" width="91.875" style="42" customWidth="1"/>
    <col min="4873" max="4873" width="157.375" style="42" customWidth="1"/>
    <col min="4874" max="5114" width="9" style="42"/>
    <col min="5115" max="5115" width="8.875" style="42" customWidth="1"/>
    <col min="5116" max="5116" width="72.75" style="42" customWidth="1"/>
    <col min="5117" max="5117" width="10.75" style="42" customWidth="1"/>
    <col min="5118" max="5118" width="8.625" style="42" customWidth="1"/>
    <col min="5119" max="5119" width="9" style="42" customWidth="1"/>
    <col min="5120" max="5120" width="13.375" style="42" customWidth="1"/>
    <col min="5121" max="5121" width="17.125" style="42" customWidth="1"/>
    <col min="5122" max="5122" width="13.25" style="42" customWidth="1"/>
    <col min="5123" max="5123" width="17.375" style="42" customWidth="1"/>
    <col min="5124" max="5124" width="13.125" style="42" customWidth="1"/>
    <col min="5125" max="5125" width="16.5" style="42" customWidth="1"/>
    <col min="5126" max="5126" width="13.25" style="42" customWidth="1"/>
    <col min="5127" max="5127" width="17.125" style="42" customWidth="1"/>
    <col min="5128" max="5128" width="91.875" style="42" customWidth="1"/>
    <col min="5129" max="5129" width="157.375" style="42" customWidth="1"/>
    <col min="5130" max="5370" width="9" style="42"/>
    <col min="5371" max="5371" width="8.875" style="42" customWidth="1"/>
    <col min="5372" max="5372" width="72.75" style="42" customWidth="1"/>
    <col min="5373" max="5373" width="10.75" style="42" customWidth="1"/>
    <col min="5374" max="5374" width="8.625" style="42" customWidth="1"/>
    <col min="5375" max="5375" width="9" style="42" customWidth="1"/>
    <col min="5376" max="5376" width="13.375" style="42" customWidth="1"/>
    <col min="5377" max="5377" width="17.125" style="42" customWidth="1"/>
    <col min="5378" max="5378" width="13.25" style="42" customWidth="1"/>
    <col min="5379" max="5379" width="17.375" style="42" customWidth="1"/>
    <col min="5380" max="5380" width="13.125" style="42" customWidth="1"/>
    <col min="5381" max="5381" width="16.5" style="42" customWidth="1"/>
    <col min="5382" max="5382" width="13.25" style="42" customWidth="1"/>
    <col min="5383" max="5383" width="17.125" style="42" customWidth="1"/>
    <col min="5384" max="5384" width="91.875" style="42" customWidth="1"/>
    <col min="5385" max="5385" width="157.375" style="42" customWidth="1"/>
    <col min="5386" max="5626" width="9" style="42"/>
    <col min="5627" max="5627" width="8.875" style="42" customWidth="1"/>
    <col min="5628" max="5628" width="72.75" style="42" customWidth="1"/>
    <col min="5629" max="5629" width="10.75" style="42" customWidth="1"/>
    <col min="5630" max="5630" width="8.625" style="42" customWidth="1"/>
    <col min="5631" max="5631" width="9" style="42" customWidth="1"/>
    <col min="5632" max="5632" width="13.375" style="42" customWidth="1"/>
    <col min="5633" max="5633" width="17.125" style="42" customWidth="1"/>
    <col min="5634" max="5634" width="13.25" style="42" customWidth="1"/>
    <col min="5635" max="5635" width="17.375" style="42" customWidth="1"/>
    <col min="5636" max="5636" width="13.125" style="42" customWidth="1"/>
    <col min="5637" max="5637" width="16.5" style="42" customWidth="1"/>
    <col min="5638" max="5638" width="13.25" style="42" customWidth="1"/>
    <col min="5639" max="5639" width="17.125" style="42" customWidth="1"/>
    <col min="5640" max="5640" width="91.875" style="42" customWidth="1"/>
    <col min="5641" max="5641" width="157.375" style="42" customWidth="1"/>
    <col min="5642" max="5882" width="9" style="42"/>
    <col min="5883" max="5883" width="8.875" style="42" customWidth="1"/>
    <col min="5884" max="5884" width="72.75" style="42" customWidth="1"/>
    <col min="5885" max="5885" width="10.75" style="42" customWidth="1"/>
    <col min="5886" max="5886" width="8.625" style="42" customWidth="1"/>
    <col min="5887" max="5887" width="9" style="42" customWidth="1"/>
    <col min="5888" max="5888" width="13.375" style="42" customWidth="1"/>
    <col min="5889" max="5889" width="17.125" style="42" customWidth="1"/>
    <col min="5890" max="5890" width="13.25" style="42" customWidth="1"/>
    <col min="5891" max="5891" width="17.375" style="42" customWidth="1"/>
    <col min="5892" max="5892" width="13.125" style="42" customWidth="1"/>
    <col min="5893" max="5893" width="16.5" style="42" customWidth="1"/>
    <col min="5894" max="5894" width="13.25" style="42" customWidth="1"/>
    <col min="5895" max="5895" width="17.125" style="42" customWidth="1"/>
    <col min="5896" max="5896" width="91.875" style="42" customWidth="1"/>
    <col min="5897" max="5897" width="157.375" style="42" customWidth="1"/>
    <col min="5898" max="6138" width="9" style="42"/>
    <col min="6139" max="6139" width="8.875" style="42" customWidth="1"/>
    <col min="6140" max="6140" width="72.75" style="42" customWidth="1"/>
    <col min="6141" max="6141" width="10.75" style="42" customWidth="1"/>
    <col min="6142" max="6142" width="8.625" style="42" customWidth="1"/>
    <col min="6143" max="6143" width="9" style="42" customWidth="1"/>
    <col min="6144" max="6144" width="13.375" style="42" customWidth="1"/>
    <col min="6145" max="6145" width="17.125" style="42" customWidth="1"/>
    <col min="6146" max="6146" width="13.25" style="42" customWidth="1"/>
    <col min="6147" max="6147" width="17.375" style="42" customWidth="1"/>
    <col min="6148" max="6148" width="13.125" style="42" customWidth="1"/>
    <col min="6149" max="6149" width="16.5" style="42" customWidth="1"/>
    <col min="6150" max="6150" width="13.25" style="42" customWidth="1"/>
    <col min="6151" max="6151" width="17.125" style="42" customWidth="1"/>
    <col min="6152" max="6152" width="91.875" style="42" customWidth="1"/>
    <col min="6153" max="6153" width="157.375" style="42" customWidth="1"/>
    <col min="6154" max="6394" width="9" style="42"/>
    <col min="6395" max="6395" width="8.875" style="42" customWidth="1"/>
    <col min="6396" max="6396" width="72.75" style="42" customWidth="1"/>
    <col min="6397" max="6397" width="10.75" style="42" customWidth="1"/>
    <col min="6398" max="6398" width="8.625" style="42" customWidth="1"/>
    <col min="6399" max="6399" width="9" style="42" customWidth="1"/>
    <col min="6400" max="6400" width="13.375" style="42" customWidth="1"/>
    <col min="6401" max="6401" width="17.125" style="42" customWidth="1"/>
    <col min="6402" max="6402" width="13.25" style="42" customWidth="1"/>
    <col min="6403" max="6403" width="17.375" style="42" customWidth="1"/>
    <col min="6404" max="6404" width="13.125" style="42" customWidth="1"/>
    <col min="6405" max="6405" width="16.5" style="42" customWidth="1"/>
    <col min="6406" max="6406" width="13.25" style="42" customWidth="1"/>
    <col min="6407" max="6407" width="17.125" style="42" customWidth="1"/>
    <col min="6408" max="6408" width="91.875" style="42" customWidth="1"/>
    <col min="6409" max="6409" width="157.375" style="42" customWidth="1"/>
    <col min="6410" max="6650" width="9" style="42"/>
    <col min="6651" max="6651" width="8.875" style="42" customWidth="1"/>
    <col min="6652" max="6652" width="72.75" style="42" customWidth="1"/>
    <col min="6653" max="6653" width="10.75" style="42" customWidth="1"/>
    <col min="6654" max="6654" width="8.625" style="42" customWidth="1"/>
    <col min="6655" max="6655" width="9" style="42" customWidth="1"/>
    <col min="6656" max="6656" width="13.375" style="42" customWidth="1"/>
    <col min="6657" max="6657" width="17.125" style="42" customWidth="1"/>
    <col min="6658" max="6658" width="13.25" style="42" customWidth="1"/>
    <col min="6659" max="6659" width="17.375" style="42" customWidth="1"/>
    <col min="6660" max="6660" width="13.125" style="42" customWidth="1"/>
    <col min="6661" max="6661" width="16.5" style="42" customWidth="1"/>
    <col min="6662" max="6662" width="13.25" style="42" customWidth="1"/>
    <col min="6663" max="6663" width="17.125" style="42" customWidth="1"/>
    <col min="6664" max="6664" width="91.875" style="42" customWidth="1"/>
    <col min="6665" max="6665" width="157.375" style="42" customWidth="1"/>
    <col min="6666" max="6906" width="9" style="42"/>
    <col min="6907" max="6907" width="8.875" style="42" customWidth="1"/>
    <col min="6908" max="6908" width="72.75" style="42" customWidth="1"/>
    <col min="6909" max="6909" width="10.75" style="42" customWidth="1"/>
    <col min="6910" max="6910" width="8.625" style="42" customWidth="1"/>
    <col min="6911" max="6911" width="9" style="42" customWidth="1"/>
    <col min="6912" max="6912" width="13.375" style="42" customWidth="1"/>
    <col min="6913" max="6913" width="17.125" style="42" customWidth="1"/>
    <col min="6914" max="6914" width="13.25" style="42" customWidth="1"/>
    <col min="6915" max="6915" width="17.375" style="42" customWidth="1"/>
    <col min="6916" max="6916" width="13.125" style="42" customWidth="1"/>
    <col min="6917" max="6917" width="16.5" style="42" customWidth="1"/>
    <col min="6918" max="6918" width="13.25" style="42" customWidth="1"/>
    <col min="6919" max="6919" width="17.125" style="42" customWidth="1"/>
    <col min="6920" max="6920" width="91.875" style="42" customWidth="1"/>
    <col min="6921" max="6921" width="157.375" style="42" customWidth="1"/>
    <col min="6922" max="7162" width="9" style="42"/>
    <col min="7163" max="7163" width="8.875" style="42" customWidth="1"/>
    <col min="7164" max="7164" width="72.75" style="42" customWidth="1"/>
    <col min="7165" max="7165" width="10.75" style="42" customWidth="1"/>
    <col min="7166" max="7166" width="8.625" style="42" customWidth="1"/>
    <col min="7167" max="7167" width="9" style="42" customWidth="1"/>
    <col min="7168" max="7168" width="13.375" style="42" customWidth="1"/>
    <col min="7169" max="7169" width="17.125" style="42" customWidth="1"/>
    <col min="7170" max="7170" width="13.25" style="42" customWidth="1"/>
    <col min="7171" max="7171" width="17.375" style="42" customWidth="1"/>
    <col min="7172" max="7172" width="13.125" style="42" customWidth="1"/>
    <col min="7173" max="7173" width="16.5" style="42" customWidth="1"/>
    <col min="7174" max="7174" width="13.25" style="42" customWidth="1"/>
    <col min="7175" max="7175" width="17.125" style="42" customWidth="1"/>
    <col min="7176" max="7176" width="91.875" style="42" customWidth="1"/>
    <col min="7177" max="7177" width="157.375" style="42" customWidth="1"/>
    <col min="7178" max="7418" width="9" style="42"/>
    <col min="7419" max="7419" width="8.875" style="42" customWidth="1"/>
    <col min="7420" max="7420" width="72.75" style="42" customWidth="1"/>
    <col min="7421" max="7421" width="10.75" style="42" customWidth="1"/>
    <col min="7422" max="7422" width="8.625" style="42" customWidth="1"/>
    <col min="7423" max="7423" width="9" style="42" customWidth="1"/>
    <col min="7424" max="7424" width="13.375" style="42" customWidth="1"/>
    <col min="7425" max="7425" width="17.125" style="42" customWidth="1"/>
    <col min="7426" max="7426" width="13.25" style="42" customWidth="1"/>
    <col min="7427" max="7427" width="17.375" style="42" customWidth="1"/>
    <col min="7428" max="7428" width="13.125" style="42" customWidth="1"/>
    <col min="7429" max="7429" width="16.5" style="42" customWidth="1"/>
    <col min="7430" max="7430" width="13.25" style="42" customWidth="1"/>
    <col min="7431" max="7431" width="17.125" style="42" customWidth="1"/>
    <col min="7432" max="7432" width="91.875" style="42" customWidth="1"/>
    <col min="7433" max="7433" width="157.375" style="42" customWidth="1"/>
    <col min="7434" max="7674" width="9" style="42"/>
    <col min="7675" max="7675" width="8.875" style="42" customWidth="1"/>
    <col min="7676" max="7676" width="72.75" style="42" customWidth="1"/>
    <col min="7677" max="7677" width="10.75" style="42" customWidth="1"/>
    <col min="7678" max="7678" width="8.625" style="42" customWidth="1"/>
    <col min="7679" max="7679" width="9" style="42" customWidth="1"/>
    <col min="7680" max="7680" width="13.375" style="42" customWidth="1"/>
    <col min="7681" max="7681" width="17.125" style="42" customWidth="1"/>
    <col min="7682" max="7682" width="13.25" style="42" customWidth="1"/>
    <col min="7683" max="7683" width="17.375" style="42" customWidth="1"/>
    <col min="7684" max="7684" width="13.125" style="42" customWidth="1"/>
    <col min="7685" max="7685" width="16.5" style="42" customWidth="1"/>
    <col min="7686" max="7686" width="13.25" style="42" customWidth="1"/>
    <col min="7687" max="7687" width="17.125" style="42" customWidth="1"/>
    <col min="7688" max="7688" width="91.875" style="42" customWidth="1"/>
    <col min="7689" max="7689" width="157.375" style="42" customWidth="1"/>
    <col min="7690" max="7930" width="9" style="42"/>
    <col min="7931" max="7931" width="8.875" style="42" customWidth="1"/>
    <col min="7932" max="7932" width="72.75" style="42" customWidth="1"/>
    <col min="7933" max="7933" width="10.75" style="42" customWidth="1"/>
    <col min="7934" max="7934" width="8.625" style="42" customWidth="1"/>
    <col min="7935" max="7935" width="9" style="42" customWidth="1"/>
    <col min="7936" max="7936" width="13.375" style="42" customWidth="1"/>
    <col min="7937" max="7937" width="17.125" style="42" customWidth="1"/>
    <col min="7938" max="7938" width="13.25" style="42" customWidth="1"/>
    <col min="7939" max="7939" width="17.375" style="42" customWidth="1"/>
    <col min="7940" max="7940" width="13.125" style="42" customWidth="1"/>
    <col min="7941" max="7941" width="16.5" style="42" customWidth="1"/>
    <col min="7942" max="7942" width="13.25" style="42" customWidth="1"/>
    <col min="7943" max="7943" width="17.125" style="42" customWidth="1"/>
    <col min="7944" max="7944" width="91.875" style="42" customWidth="1"/>
    <col min="7945" max="7945" width="157.375" style="42" customWidth="1"/>
    <col min="7946" max="8186" width="9" style="42"/>
    <col min="8187" max="8187" width="8.875" style="42" customWidth="1"/>
    <col min="8188" max="8188" width="72.75" style="42" customWidth="1"/>
    <col min="8189" max="8189" width="10.75" style="42" customWidth="1"/>
    <col min="8190" max="8190" width="8.625" style="42" customWidth="1"/>
    <col min="8191" max="8191" width="9" style="42" customWidth="1"/>
    <col min="8192" max="8192" width="13.375" style="42" customWidth="1"/>
    <col min="8193" max="8193" width="17.125" style="42" customWidth="1"/>
    <col min="8194" max="8194" width="13.25" style="42" customWidth="1"/>
    <col min="8195" max="8195" width="17.375" style="42" customWidth="1"/>
    <col min="8196" max="8196" width="13.125" style="42" customWidth="1"/>
    <col min="8197" max="8197" width="16.5" style="42" customWidth="1"/>
    <col min="8198" max="8198" width="13.25" style="42" customWidth="1"/>
    <col min="8199" max="8199" width="17.125" style="42" customWidth="1"/>
    <col min="8200" max="8200" width="91.875" style="42" customWidth="1"/>
    <col min="8201" max="8201" width="157.375" style="42" customWidth="1"/>
    <col min="8202" max="8442" width="9" style="42"/>
    <col min="8443" max="8443" width="8.875" style="42" customWidth="1"/>
    <col min="8444" max="8444" width="72.75" style="42" customWidth="1"/>
    <col min="8445" max="8445" width="10.75" style="42" customWidth="1"/>
    <col min="8446" max="8446" width="8.625" style="42" customWidth="1"/>
    <col min="8447" max="8447" width="9" style="42" customWidth="1"/>
    <col min="8448" max="8448" width="13.375" style="42" customWidth="1"/>
    <col min="8449" max="8449" width="17.125" style="42" customWidth="1"/>
    <col min="8450" max="8450" width="13.25" style="42" customWidth="1"/>
    <col min="8451" max="8451" width="17.375" style="42" customWidth="1"/>
    <col min="8452" max="8452" width="13.125" style="42" customWidth="1"/>
    <col min="8453" max="8453" width="16.5" style="42" customWidth="1"/>
    <col min="8454" max="8454" width="13.25" style="42" customWidth="1"/>
    <col min="8455" max="8455" width="17.125" style="42" customWidth="1"/>
    <col min="8456" max="8456" width="91.875" style="42" customWidth="1"/>
    <col min="8457" max="8457" width="157.375" style="42" customWidth="1"/>
    <col min="8458" max="8698" width="9" style="42"/>
    <col min="8699" max="8699" width="8.875" style="42" customWidth="1"/>
    <col min="8700" max="8700" width="72.75" style="42" customWidth="1"/>
    <col min="8701" max="8701" width="10.75" style="42" customWidth="1"/>
    <col min="8702" max="8702" width="8.625" style="42" customWidth="1"/>
    <col min="8703" max="8703" width="9" style="42" customWidth="1"/>
    <col min="8704" max="8704" width="13.375" style="42" customWidth="1"/>
    <col min="8705" max="8705" width="17.125" style="42" customWidth="1"/>
    <col min="8706" max="8706" width="13.25" style="42" customWidth="1"/>
    <col min="8707" max="8707" width="17.375" style="42" customWidth="1"/>
    <col min="8708" max="8708" width="13.125" style="42" customWidth="1"/>
    <col min="8709" max="8709" width="16.5" style="42" customWidth="1"/>
    <col min="8710" max="8710" width="13.25" style="42" customWidth="1"/>
    <col min="8711" max="8711" width="17.125" style="42" customWidth="1"/>
    <col min="8712" max="8712" width="91.875" style="42" customWidth="1"/>
    <col min="8713" max="8713" width="157.375" style="42" customWidth="1"/>
    <col min="8714" max="8954" width="9" style="42"/>
    <col min="8955" max="8955" width="8.875" style="42" customWidth="1"/>
    <col min="8956" max="8956" width="72.75" style="42" customWidth="1"/>
    <col min="8957" max="8957" width="10.75" style="42" customWidth="1"/>
    <col min="8958" max="8958" width="8.625" style="42" customWidth="1"/>
    <col min="8959" max="8959" width="9" style="42" customWidth="1"/>
    <col min="8960" max="8960" width="13.375" style="42" customWidth="1"/>
    <col min="8961" max="8961" width="17.125" style="42" customWidth="1"/>
    <col min="8962" max="8962" width="13.25" style="42" customWidth="1"/>
    <col min="8963" max="8963" width="17.375" style="42" customWidth="1"/>
    <col min="8964" max="8964" width="13.125" style="42" customWidth="1"/>
    <col min="8965" max="8965" width="16.5" style="42" customWidth="1"/>
    <col min="8966" max="8966" width="13.25" style="42" customWidth="1"/>
    <col min="8967" max="8967" width="17.125" style="42" customWidth="1"/>
    <col min="8968" max="8968" width="91.875" style="42" customWidth="1"/>
    <col min="8969" max="8969" width="157.375" style="42" customWidth="1"/>
    <col min="8970" max="9210" width="9" style="42"/>
    <col min="9211" max="9211" width="8.875" style="42" customWidth="1"/>
    <col min="9212" max="9212" width="72.75" style="42" customWidth="1"/>
    <col min="9213" max="9213" width="10.75" style="42" customWidth="1"/>
    <col min="9214" max="9214" width="8.625" style="42" customWidth="1"/>
    <col min="9215" max="9215" width="9" style="42" customWidth="1"/>
    <col min="9216" max="9216" width="13.375" style="42" customWidth="1"/>
    <col min="9217" max="9217" width="17.125" style="42" customWidth="1"/>
    <col min="9218" max="9218" width="13.25" style="42" customWidth="1"/>
    <col min="9219" max="9219" width="17.375" style="42" customWidth="1"/>
    <col min="9220" max="9220" width="13.125" style="42" customWidth="1"/>
    <col min="9221" max="9221" width="16.5" style="42" customWidth="1"/>
    <col min="9222" max="9222" width="13.25" style="42" customWidth="1"/>
    <col min="9223" max="9223" width="17.125" style="42" customWidth="1"/>
    <col min="9224" max="9224" width="91.875" style="42" customWidth="1"/>
    <col min="9225" max="9225" width="157.375" style="42" customWidth="1"/>
    <col min="9226" max="9466" width="9" style="42"/>
    <col min="9467" max="9467" width="8.875" style="42" customWidth="1"/>
    <col min="9468" max="9468" width="72.75" style="42" customWidth="1"/>
    <col min="9469" max="9469" width="10.75" style="42" customWidth="1"/>
    <col min="9470" max="9470" width="8.625" style="42" customWidth="1"/>
    <col min="9471" max="9471" width="9" style="42" customWidth="1"/>
    <col min="9472" max="9472" width="13.375" style="42" customWidth="1"/>
    <col min="9473" max="9473" width="17.125" style="42" customWidth="1"/>
    <col min="9474" max="9474" width="13.25" style="42" customWidth="1"/>
    <col min="9475" max="9475" width="17.375" style="42" customWidth="1"/>
    <col min="9476" max="9476" width="13.125" style="42" customWidth="1"/>
    <col min="9477" max="9477" width="16.5" style="42" customWidth="1"/>
    <col min="9478" max="9478" width="13.25" style="42" customWidth="1"/>
    <col min="9479" max="9479" width="17.125" style="42" customWidth="1"/>
    <col min="9480" max="9480" width="91.875" style="42" customWidth="1"/>
    <col min="9481" max="9481" width="157.375" style="42" customWidth="1"/>
    <col min="9482" max="9722" width="9" style="42"/>
    <col min="9723" max="9723" width="8.875" style="42" customWidth="1"/>
    <col min="9724" max="9724" width="72.75" style="42" customWidth="1"/>
    <col min="9725" max="9725" width="10.75" style="42" customWidth="1"/>
    <col min="9726" max="9726" width="8.625" style="42" customWidth="1"/>
    <col min="9727" max="9727" width="9" style="42" customWidth="1"/>
    <col min="9728" max="9728" width="13.375" style="42" customWidth="1"/>
    <col min="9729" max="9729" width="17.125" style="42" customWidth="1"/>
    <col min="9730" max="9730" width="13.25" style="42" customWidth="1"/>
    <col min="9731" max="9731" width="17.375" style="42" customWidth="1"/>
    <col min="9732" max="9732" width="13.125" style="42" customWidth="1"/>
    <col min="9733" max="9733" width="16.5" style="42" customWidth="1"/>
    <col min="9734" max="9734" width="13.25" style="42" customWidth="1"/>
    <col min="9735" max="9735" width="17.125" style="42" customWidth="1"/>
    <col min="9736" max="9736" width="91.875" style="42" customWidth="1"/>
    <col min="9737" max="9737" width="157.375" style="42" customWidth="1"/>
    <col min="9738" max="9978" width="9" style="42"/>
    <col min="9979" max="9979" width="8.875" style="42" customWidth="1"/>
    <col min="9980" max="9980" width="72.75" style="42" customWidth="1"/>
    <col min="9981" max="9981" width="10.75" style="42" customWidth="1"/>
    <col min="9982" max="9982" width="8.625" style="42" customWidth="1"/>
    <col min="9983" max="9983" width="9" style="42" customWidth="1"/>
    <col min="9984" max="9984" width="13.375" style="42" customWidth="1"/>
    <col min="9985" max="9985" width="17.125" style="42" customWidth="1"/>
    <col min="9986" max="9986" width="13.25" style="42" customWidth="1"/>
    <col min="9987" max="9987" width="17.375" style="42" customWidth="1"/>
    <col min="9988" max="9988" width="13.125" style="42" customWidth="1"/>
    <col min="9989" max="9989" width="16.5" style="42" customWidth="1"/>
    <col min="9990" max="9990" width="13.25" style="42" customWidth="1"/>
    <col min="9991" max="9991" width="17.125" style="42" customWidth="1"/>
    <col min="9992" max="9992" width="91.875" style="42" customWidth="1"/>
    <col min="9993" max="9993" width="157.375" style="42" customWidth="1"/>
    <col min="9994" max="10234" width="9" style="42"/>
    <col min="10235" max="10235" width="8.875" style="42" customWidth="1"/>
    <col min="10236" max="10236" width="72.75" style="42" customWidth="1"/>
    <col min="10237" max="10237" width="10.75" style="42" customWidth="1"/>
    <col min="10238" max="10238" width="8.625" style="42" customWidth="1"/>
    <col min="10239" max="10239" width="9" style="42" customWidth="1"/>
    <col min="10240" max="10240" width="13.375" style="42" customWidth="1"/>
    <col min="10241" max="10241" width="17.125" style="42" customWidth="1"/>
    <col min="10242" max="10242" width="13.25" style="42" customWidth="1"/>
    <col min="10243" max="10243" width="17.375" style="42" customWidth="1"/>
    <col min="10244" max="10244" width="13.125" style="42" customWidth="1"/>
    <col min="10245" max="10245" width="16.5" style="42" customWidth="1"/>
    <col min="10246" max="10246" width="13.25" style="42" customWidth="1"/>
    <col min="10247" max="10247" width="17.125" style="42" customWidth="1"/>
    <col min="10248" max="10248" width="91.875" style="42" customWidth="1"/>
    <col min="10249" max="10249" width="157.375" style="42" customWidth="1"/>
    <col min="10250" max="10490" width="9" style="42"/>
    <col min="10491" max="10491" width="8.875" style="42" customWidth="1"/>
    <col min="10492" max="10492" width="72.75" style="42" customWidth="1"/>
    <col min="10493" max="10493" width="10.75" style="42" customWidth="1"/>
    <col min="10494" max="10494" width="8.625" style="42" customWidth="1"/>
    <col min="10495" max="10495" width="9" style="42" customWidth="1"/>
    <col min="10496" max="10496" width="13.375" style="42" customWidth="1"/>
    <col min="10497" max="10497" width="17.125" style="42" customWidth="1"/>
    <col min="10498" max="10498" width="13.25" style="42" customWidth="1"/>
    <col min="10499" max="10499" width="17.375" style="42" customWidth="1"/>
    <col min="10500" max="10500" width="13.125" style="42" customWidth="1"/>
    <col min="10501" max="10501" width="16.5" style="42" customWidth="1"/>
    <col min="10502" max="10502" width="13.25" style="42" customWidth="1"/>
    <col min="10503" max="10503" width="17.125" style="42" customWidth="1"/>
    <col min="10504" max="10504" width="91.875" style="42" customWidth="1"/>
    <col min="10505" max="10505" width="157.375" style="42" customWidth="1"/>
    <col min="10506" max="10746" width="9" style="42"/>
    <col min="10747" max="10747" width="8.875" style="42" customWidth="1"/>
    <col min="10748" max="10748" width="72.75" style="42" customWidth="1"/>
    <col min="10749" max="10749" width="10.75" style="42" customWidth="1"/>
    <col min="10750" max="10750" width="8.625" style="42" customWidth="1"/>
    <col min="10751" max="10751" width="9" style="42" customWidth="1"/>
    <col min="10752" max="10752" width="13.375" style="42" customWidth="1"/>
    <col min="10753" max="10753" width="17.125" style="42" customWidth="1"/>
    <col min="10754" max="10754" width="13.25" style="42" customWidth="1"/>
    <col min="10755" max="10755" width="17.375" style="42" customWidth="1"/>
    <col min="10756" max="10756" width="13.125" style="42" customWidth="1"/>
    <col min="10757" max="10757" width="16.5" style="42" customWidth="1"/>
    <col min="10758" max="10758" width="13.25" style="42" customWidth="1"/>
    <col min="10759" max="10759" width="17.125" style="42" customWidth="1"/>
    <col min="10760" max="10760" width="91.875" style="42" customWidth="1"/>
    <col min="10761" max="10761" width="157.375" style="42" customWidth="1"/>
    <col min="10762" max="11002" width="9" style="42"/>
    <col min="11003" max="11003" width="8.875" style="42" customWidth="1"/>
    <col min="11004" max="11004" width="72.75" style="42" customWidth="1"/>
    <col min="11005" max="11005" width="10.75" style="42" customWidth="1"/>
    <col min="11006" max="11006" width="8.625" style="42" customWidth="1"/>
    <col min="11007" max="11007" width="9" style="42" customWidth="1"/>
    <col min="11008" max="11008" width="13.375" style="42" customWidth="1"/>
    <col min="11009" max="11009" width="17.125" style="42" customWidth="1"/>
    <col min="11010" max="11010" width="13.25" style="42" customWidth="1"/>
    <col min="11011" max="11011" width="17.375" style="42" customWidth="1"/>
    <col min="11012" max="11012" width="13.125" style="42" customWidth="1"/>
    <col min="11013" max="11013" width="16.5" style="42" customWidth="1"/>
    <col min="11014" max="11014" width="13.25" style="42" customWidth="1"/>
    <col min="11015" max="11015" width="17.125" style="42" customWidth="1"/>
    <col min="11016" max="11016" width="91.875" style="42" customWidth="1"/>
    <col min="11017" max="11017" width="157.375" style="42" customWidth="1"/>
    <col min="11018" max="11258" width="9" style="42"/>
    <col min="11259" max="11259" width="8.875" style="42" customWidth="1"/>
    <col min="11260" max="11260" width="72.75" style="42" customWidth="1"/>
    <col min="11261" max="11261" width="10.75" style="42" customWidth="1"/>
    <col min="11262" max="11262" width="8.625" style="42" customWidth="1"/>
    <col min="11263" max="11263" width="9" style="42" customWidth="1"/>
    <col min="11264" max="11264" width="13.375" style="42" customWidth="1"/>
    <col min="11265" max="11265" width="17.125" style="42" customWidth="1"/>
    <col min="11266" max="11266" width="13.25" style="42" customWidth="1"/>
    <col min="11267" max="11267" width="17.375" style="42" customWidth="1"/>
    <col min="11268" max="11268" width="13.125" style="42" customWidth="1"/>
    <col min="11269" max="11269" width="16.5" style="42" customWidth="1"/>
    <col min="11270" max="11270" width="13.25" style="42" customWidth="1"/>
    <col min="11271" max="11271" width="17.125" style="42" customWidth="1"/>
    <col min="11272" max="11272" width="91.875" style="42" customWidth="1"/>
    <col min="11273" max="11273" width="157.375" style="42" customWidth="1"/>
    <col min="11274" max="11514" width="9" style="42"/>
    <col min="11515" max="11515" width="8.875" style="42" customWidth="1"/>
    <col min="11516" max="11516" width="72.75" style="42" customWidth="1"/>
    <col min="11517" max="11517" width="10.75" style="42" customWidth="1"/>
    <col min="11518" max="11518" width="8.625" style="42" customWidth="1"/>
    <col min="11519" max="11519" width="9" style="42" customWidth="1"/>
    <col min="11520" max="11520" width="13.375" style="42" customWidth="1"/>
    <col min="11521" max="11521" width="17.125" style="42" customWidth="1"/>
    <col min="11522" max="11522" width="13.25" style="42" customWidth="1"/>
    <col min="11523" max="11523" width="17.375" style="42" customWidth="1"/>
    <col min="11524" max="11524" width="13.125" style="42" customWidth="1"/>
    <col min="11525" max="11525" width="16.5" style="42" customWidth="1"/>
    <col min="11526" max="11526" width="13.25" style="42" customWidth="1"/>
    <col min="11527" max="11527" width="17.125" style="42" customWidth="1"/>
    <col min="11528" max="11528" width="91.875" style="42" customWidth="1"/>
    <col min="11529" max="11529" width="157.375" style="42" customWidth="1"/>
    <col min="11530" max="11770" width="9" style="42"/>
    <col min="11771" max="11771" width="8.875" style="42" customWidth="1"/>
    <col min="11772" max="11772" width="72.75" style="42" customWidth="1"/>
    <col min="11773" max="11773" width="10.75" style="42" customWidth="1"/>
    <col min="11774" max="11774" width="8.625" style="42" customWidth="1"/>
    <col min="11775" max="11775" width="9" style="42" customWidth="1"/>
    <col min="11776" max="11776" width="13.375" style="42" customWidth="1"/>
    <col min="11777" max="11777" width="17.125" style="42" customWidth="1"/>
    <col min="11778" max="11778" width="13.25" style="42" customWidth="1"/>
    <col min="11779" max="11779" width="17.375" style="42" customWidth="1"/>
    <col min="11780" max="11780" width="13.125" style="42" customWidth="1"/>
    <col min="11781" max="11781" width="16.5" style="42" customWidth="1"/>
    <col min="11782" max="11782" width="13.25" style="42" customWidth="1"/>
    <col min="11783" max="11783" width="17.125" style="42" customWidth="1"/>
    <col min="11784" max="11784" width="91.875" style="42" customWidth="1"/>
    <col min="11785" max="11785" width="157.375" style="42" customWidth="1"/>
    <col min="11786" max="12026" width="9" style="42"/>
    <col min="12027" max="12027" width="8.875" style="42" customWidth="1"/>
    <col min="12028" max="12028" width="72.75" style="42" customWidth="1"/>
    <col min="12029" max="12029" width="10.75" style="42" customWidth="1"/>
    <col min="12030" max="12030" width="8.625" style="42" customWidth="1"/>
    <col min="12031" max="12031" width="9" style="42" customWidth="1"/>
    <col min="12032" max="12032" width="13.375" style="42" customWidth="1"/>
    <col min="12033" max="12033" width="17.125" style="42" customWidth="1"/>
    <col min="12034" max="12034" width="13.25" style="42" customWidth="1"/>
    <col min="12035" max="12035" width="17.375" style="42" customWidth="1"/>
    <col min="12036" max="12036" width="13.125" style="42" customWidth="1"/>
    <col min="12037" max="12037" width="16.5" style="42" customWidth="1"/>
    <col min="12038" max="12038" width="13.25" style="42" customWidth="1"/>
    <col min="12039" max="12039" width="17.125" style="42" customWidth="1"/>
    <col min="12040" max="12040" width="91.875" style="42" customWidth="1"/>
    <col min="12041" max="12041" width="157.375" style="42" customWidth="1"/>
    <col min="12042" max="12282" width="9" style="42"/>
    <col min="12283" max="12283" width="8.875" style="42" customWidth="1"/>
    <col min="12284" max="12284" width="72.75" style="42" customWidth="1"/>
    <col min="12285" max="12285" width="10.75" style="42" customWidth="1"/>
    <col min="12286" max="12286" width="8.625" style="42" customWidth="1"/>
    <col min="12287" max="12287" width="9" style="42" customWidth="1"/>
    <col min="12288" max="12288" width="13.375" style="42" customWidth="1"/>
    <col min="12289" max="12289" width="17.125" style="42" customWidth="1"/>
    <col min="12290" max="12290" width="13.25" style="42" customWidth="1"/>
    <col min="12291" max="12291" width="17.375" style="42" customWidth="1"/>
    <col min="12292" max="12292" width="13.125" style="42" customWidth="1"/>
    <col min="12293" max="12293" width="16.5" style="42" customWidth="1"/>
    <col min="12294" max="12294" width="13.25" style="42" customWidth="1"/>
    <col min="12295" max="12295" width="17.125" style="42" customWidth="1"/>
    <col min="12296" max="12296" width="91.875" style="42" customWidth="1"/>
    <col min="12297" max="12297" width="157.375" style="42" customWidth="1"/>
    <col min="12298" max="12538" width="9" style="42"/>
    <col min="12539" max="12539" width="8.875" style="42" customWidth="1"/>
    <col min="12540" max="12540" width="72.75" style="42" customWidth="1"/>
    <col min="12541" max="12541" width="10.75" style="42" customWidth="1"/>
    <col min="12542" max="12542" width="8.625" style="42" customWidth="1"/>
    <col min="12543" max="12543" width="9" style="42" customWidth="1"/>
    <col min="12544" max="12544" width="13.375" style="42" customWidth="1"/>
    <col min="12545" max="12545" width="17.125" style="42" customWidth="1"/>
    <col min="12546" max="12546" width="13.25" style="42" customWidth="1"/>
    <col min="12547" max="12547" width="17.375" style="42" customWidth="1"/>
    <col min="12548" max="12548" width="13.125" style="42" customWidth="1"/>
    <col min="12549" max="12549" width="16.5" style="42" customWidth="1"/>
    <col min="12550" max="12550" width="13.25" style="42" customWidth="1"/>
    <col min="12551" max="12551" width="17.125" style="42" customWidth="1"/>
    <col min="12552" max="12552" width="91.875" style="42" customWidth="1"/>
    <col min="12553" max="12553" width="157.375" style="42" customWidth="1"/>
    <col min="12554" max="12794" width="9" style="42"/>
    <col min="12795" max="12795" width="8.875" style="42" customWidth="1"/>
    <col min="12796" max="12796" width="72.75" style="42" customWidth="1"/>
    <col min="12797" max="12797" width="10.75" style="42" customWidth="1"/>
    <col min="12798" max="12798" width="8.625" style="42" customWidth="1"/>
    <col min="12799" max="12799" width="9" style="42" customWidth="1"/>
    <col min="12800" max="12800" width="13.375" style="42" customWidth="1"/>
    <col min="12801" max="12801" width="17.125" style="42" customWidth="1"/>
    <col min="12802" max="12802" width="13.25" style="42" customWidth="1"/>
    <col min="12803" max="12803" width="17.375" style="42" customWidth="1"/>
    <col min="12804" max="12804" width="13.125" style="42" customWidth="1"/>
    <col min="12805" max="12805" width="16.5" style="42" customWidth="1"/>
    <col min="12806" max="12806" width="13.25" style="42" customWidth="1"/>
    <col min="12807" max="12807" width="17.125" style="42" customWidth="1"/>
    <col min="12808" max="12808" width="91.875" style="42" customWidth="1"/>
    <col min="12809" max="12809" width="157.375" style="42" customWidth="1"/>
    <col min="12810" max="13050" width="9" style="42"/>
    <col min="13051" max="13051" width="8.875" style="42" customWidth="1"/>
    <col min="13052" max="13052" width="72.75" style="42" customWidth="1"/>
    <col min="13053" max="13053" width="10.75" style="42" customWidth="1"/>
    <col min="13054" max="13054" width="8.625" style="42" customWidth="1"/>
    <col min="13055" max="13055" width="9" style="42" customWidth="1"/>
    <col min="13056" max="13056" width="13.375" style="42" customWidth="1"/>
    <col min="13057" max="13057" width="17.125" style="42" customWidth="1"/>
    <col min="13058" max="13058" width="13.25" style="42" customWidth="1"/>
    <col min="13059" max="13059" width="17.375" style="42" customWidth="1"/>
    <col min="13060" max="13060" width="13.125" style="42" customWidth="1"/>
    <col min="13061" max="13061" width="16.5" style="42" customWidth="1"/>
    <col min="13062" max="13062" width="13.25" style="42" customWidth="1"/>
    <col min="13063" max="13063" width="17.125" style="42" customWidth="1"/>
    <col min="13064" max="13064" width="91.875" style="42" customWidth="1"/>
    <col min="13065" max="13065" width="157.375" style="42" customWidth="1"/>
    <col min="13066" max="13306" width="9" style="42"/>
    <col min="13307" max="13307" width="8.875" style="42" customWidth="1"/>
    <col min="13308" max="13308" width="72.75" style="42" customWidth="1"/>
    <col min="13309" max="13309" width="10.75" style="42" customWidth="1"/>
    <col min="13310" max="13310" width="8.625" style="42" customWidth="1"/>
    <col min="13311" max="13311" width="9" style="42" customWidth="1"/>
    <col min="13312" max="13312" width="13.375" style="42" customWidth="1"/>
    <col min="13313" max="13313" width="17.125" style="42" customWidth="1"/>
    <col min="13314" max="13314" width="13.25" style="42" customWidth="1"/>
    <col min="13315" max="13315" width="17.375" style="42" customWidth="1"/>
    <col min="13316" max="13316" width="13.125" style="42" customWidth="1"/>
    <col min="13317" max="13317" width="16.5" style="42" customWidth="1"/>
    <col min="13318" max="13318" width="13.25" style="42" customWidth="1"/>
    <col min="13319" max="13319" width="17.125" style="42" customWidth="1"/>
    <col min="13320" max="13320" width="91.875" style="42" customWidth="1"/>
    <col min="13321" max="13321" width="157.375" style="42" customWidth="1"/>
    <col min="13322" max="13562" width="9" style="42"/>
    <col min="13563" max="13563" width="8.875" style="42" customWidth="1"/>
    <col min="13564" max="13564" width="72.75" style="42" customWidth="1"/>
    <col min="13565" max="13565" width="10.75" style="42" customWidth="1"/>
    <col min="13566" max="13566" width="8.625" style="42" customWidth="1"/>
    <col min="13567" max="13567" width="9" style="42" customWidth="1"/>
    <col min="13568" max="13568" width="13.375" style="42" customWidth="1"/>
    <col min="13569" max="13569" width="17.125" style="42" customWidth="1"/>
    <col min="13570" max="13570" width="13.25" style="42" customWidth="1"/>
    <col min="13571" max="13571" width="17.375" style="42" customWidth="1"/>
    <col min="13572" max="13572" width="13.125" style="42" customWidth="1"/>
    <col min="13573" max="13573" width="16.5" style="42" customWidth="1"/>
    <col min="13574" max="13574" width="13.25" style="42" customWidth="1"/>
    <col min="13575" max="13575" width="17.125" style="42" customWidth="1"/>
    <col min="13576" max="13576" width="91.875" style="42" customWidth="1"/>
    <col min="13577" max="13577" width="157.375" style="42" customWidth="1"/>
    <col min="13578" max="13818" width="9" style="42"/>
    <col min="13819" max="13819" width="8.875" style="42" customWidth="1"/>
    <col min="13820" max="13820" width="72.75" style="42" customWidth="1"/>
    <col min="13821" max="13821" width="10.75" style="42" customWidth="1"/>
    <col min="13822" max="13822" width="8.625" style="42" customWidth="1"/>
    <col min="13823" max="13823" width="9" style="42" customWidth="1"/>
    <col min="13824" max="13824" width="13.375" style="42" customWidth="1"/>
    <col min="13825" max="13825" width="17.125" style="42" customWidth="1"/>
    <col min="13826" max="13826" width="13.25" style="42" customWidth="1"/>
    <col min="13827" max="13827" width="17.375" style="42" customWidth="1"/>
    <col min="13828" max="13828" width="13.125" style="42" customWidth="1"/>
    <col min="13829" max="13829" width="16.5" style="42" customWidth="1"/>
    <col min="13830" max="13830" width="13.25" style="42" customWidth="1"/>
    <col min="13831" max="13831" width="17.125" style="42" customWidth="1"/>
    <col min="13832" max="13832" width="91.875" style="42" customWidth="1"/>
    <col min="13833" max="13833" width="157.375" style="42" customWidth="1"/>
    <col min="13834" max="14074" width="9" style="42"/>
    <col min="14075" max="14075" width="8.875" style="42" customWidth="1"/>
    <col min="14076" max="14076" width="72.75" style="42" customWidth="1"/>
    <col min="14077" max="14077" width="10.75" style="42" customWidth="1"/>
    <col min="14078" max="14078" width="8.625" style="42" customWidth="1"/>
    <col min="14079" max="14079" width="9" style="42" customWidth="1"/>
    <col min="14080" max="14080" width="13.375" style="42" customWidth="1"/>
    <col min="14081" max="14081" width="17.125" style="42" customWidth="1"/>
    <col min="14082" max="14082" width="13.25" style="42" customWidth="1"/>
    <col min="14083" max="14083" width="17.375" style="42" customWidth="1"/>
    <col min="14084" max="14084" width="13.125" style="42" customWidth="1"/>
    <col min="14085" max="14085" width="16.5" style="42" customWidth="1"/>
    <col min="14086" max="14086" width="13.25" style="42" customWidth="1"/>
    <col min="14087" max="14087" width="17.125" style="42" customWidth="1"/>
    <col min="14088" max="14088" width="91.875" style="42" customWidth="1"/>
    <col min="14089" max="14089" width="157.375" style="42" customWidth="1"/>
    <col min="14090" max="14330" width="9" style="42"/>
    <col min="14331" max="14331" width="8.875" style="42" customWidth="1"/>
    <col min="14332" max="14332" width="72.75" style="42" customWidth="1"/>
    <col min="14333" max="14333" width="10.75" style="42" customWidth="1"/>
    <col min="14334" max="14334" width="8.625" style="42" customWidth="1"/>
    <col min="14335" max="14335" width="9" style="42" customWidth="1"/>
    <col min="14336" max="14336" width="13.375" style="42" customWidth="1"/>
    <col min="14337" max="14337" width="17.125" style="42" customWidth="1"/>
    <col min="14338" max="14338" width="13.25" style="42" customWidth="1"/>
    <col min="14339" max="14339" width="17.375" style="42" customWidth="1"/>
    <col min="14340" max="14340" width="13.125" style="42" customWidth="1"/>
    <col min="14341" max="14341" width="16.5" style="42" customWidth="1"/>
    <col min="14342" max="14342" width="13.25" style="42" customWidth="1"/>
    <col min="14343" max="14343" width="17.125" style="42" customWidth="1"/>
    <col min="14344" max="14344" width="91.875" style="42" customWidth="1"/>
    <col min="14345" max="14345" width="157.375" style="42" customWidth="1"/>
    <col min="14346" max="14586" width="9" style="42"/>
    <col min="14587" max="14587" width="8.875" style="42" customWidth="1"/>
    <col min="14588" max="14588" width="72.75" style="42" customWidth="1"/>
    <col min="14589" max="14589" width="10.75" style="42" customWidth="1"/>
    <col min="14590" max="14590" width="8.625" style="42" customWidth="1"/>
    <col min="14591" max="14591" width="9" style="42" customWidth="1"/>
    <col min="14592" max="14592" width="13.375" style="42" customWidth="1"/>
    <col min="14593" max="14593" width="17.125" style="42" customWidth="1"/>
    <col min="14594" max="14594" width="13.25" style="42" customWidth="1"/>
    <col min="14595" max="14595" width="17.375" style="42" customWidth="1"/>
    <col min="14596" max="14596" width="13.125" style="42" customWidth="1"/>
    <col min="14597" max="14597" width="16.5" style="42" customWidth="1"/>
    <col min="14598" max="14598" width="13.25" style="42" customWidth="1"/>
    <col min="14599" max="14599" width="17.125" style="42" customWidth="1"/>
    <col min="14600" max="14600" width="91.875" style="42" customWidth="1"/>
    <col min="14601" max="14601" width="157.375" style="42" customWidth="1"/>
    <col min="14602" max="14842" width="9" style="42"/>
    <col min="14843" max="14843" width="8.875" style="42" customWidth="1"/>
    <col min="14844" max="14844" width="72.75" style="42" customWidth="1"/>
    <col min="14845" max="14845" width="10.75" style="42" customWidth="1"/>
    <col min="14846" max="14846" width="8.625" style="42" customWidth="1"/>
    <col min="14847" max="14847" width="9" style="42" customWidth="1"/>
    <col min="14848" max="14848" width="13.375" style="42" customWidth="1"/>
    <col min="14849" max="14849" width="17.125" style="42" customWidth="1"/>
    <col min="14850" max="14850" width="13.25" style="42" customWidth="1"/>
    <col min="14851" max="14851" width="17.375" style="42" customWidth="1"/>
    <col min="14852" max="14852" width="13.125" style="42" customWidth="1"/>
    <col min="14853" max="14853" width="16.5" style="42" customWidth="1"/>
    <col min="14854" max="14854" width="13.25" style="42" customWidth="1"/>
    <col min="14855" max="14855" width="17.125" style="42" customWidth="1"/>
    <col min="14856" max="14856" width="91.875" style="42" customWidth="1"/>
    <col min="14857" max="14857" width="157.375" style="42" customWidth="1"/>
    <col min="14858" max="15098" width="9" style="42"/>
    <col min="15099" max="15099" width="8.875" style="42" customWidth="1"/>
    <col min="15100" max="15100" width="72.75" style="42" customWidth="1"/>
    <col min="15101" max="15101" width="10.75" style="42" customWidth="1"/>
    <col min="15102" max="15102" width="8.625" style="42" customWidth="1"/>
    <col min="15103" max="15103" width="9" style="42" customWidth="1"/>
    <col min="15104" max="15104" width="13.375" style="42" customWidth="1"/>
    <col min="15105" max="15105" width="17.125" style="42" customWidth="1"/>
    <col min="15106" max="15106" width="13.25" style="42" customWidth="1"/>
    <col min="15107" max="15107" width="17.375" style="42" customWidth="1"/>
    <col min="15108" max="15108" width="13.125" style="42" customWidth="1"/>
    <col min="15109" max="15109" width="16.5" style="42" customWidth="1"/>
    <col min="15110" max="15110" width="13.25" style="42" customWidth="1"/>
    <col min="15111" max="15111" width="17.125" style="42" customWidth="1"/>
    <col min="15112" max="15112" width="91.875" style="42" customWidth="1"/>
    <col min="15113" max="15113" width="157.375" style="42" customWidth="1"/>
    <col min="15114" max="15354" width="9" style="42"/>
    <col min="15355" max="15355" width="8.875" style="42" customWidth="1"/>
    <col min="15356" max="15356" width="72.75" style="42" customWidth="1"/>
    <col min="15357" max="15357" width="10.75" style="42" customWidth="1"/>
    <col min="15358" max="15358" width="8.625" style="42" customWidth="1"/>
    <col min="15359" max="15359" width="9" style="42" customWidth="1"/>
    <col min="15360" max="15360" width="13.375" style="42" customWidth="1"/>
    <col min="15361" max="15361" width="17.125" style="42" customWidth="1"/>
    <col min="15362" max="15362" width="13.25" style="42" customWidth="1"/>
    <col min="15363" max="15363" width="17.375" style="42" customWidth="1"/>
    <col min="15364" max="15364" width="13.125" style="42" customWidth="1"/>
    <col min="15365" max="15365" width="16.5" style="42" customWidth="1"/>
    <col min="15366" max="15366" width="13.25" style="42" customWidth="1"/>
    <col min="15367" max="15367" width="17.125" style="42" customWidth="1"/>
    <col min="15368" max="15368" width="91.875" style="42" customWidth="1"/>
    <col min="15369" max="15369" width="157.375" style="42" customWidth="1"/>
    <col min="15370" max="15610" width="9" style="42"/>
    <col min="15611" max="15611" width="8.875" style="42" customWidth="1"/>
    <col min="15612" max="15612" width="72.75" style="42" customWidth="1"/>
    <col min="15613" max="15613" width="10.75" style="42" customWidth="1"/>
    <col min="15614" max="15614" width="8.625" style="42" customWidth="1"/>
    <col min="15615" max="15615" width="9" style="42" customWidth="1"/>
    <col min="15616" max="15616" width="13.375" style="42" customWidth="1"/>
    <col min="15617" max="15617" width="17.125" style="42" customWidth="1"/>
    <col min="15618" max="15618" width="13.25" style="42" customWidth="1"/>
    <col min="15619" max="15619" width="17.375" style="42" customWidth="1"/>
    <col min="15620" max="15620" width="13.125" style="42" customWidth="1"/>
    <col min="15621" max="15621" width="16.5" style="42" customWidth="1"/>
    <col min="15622" max="15622" width="13.25" style="42" customWidth="1"/>
    <col min="15623" max="15623" width="17.125" style="42" customWidth="1"/>
    <col min="15624" max="15624" width="91.875" style="42" customWidth="1"/>
    <col min="15625" max="15625" width="157.375" style="42" customWidth="1"/>
    <col min="15626" max="15866" width="9" style="42"/>
    <col min="15867" max="15867" width="8.875" style="42" customWidth="1"/>
    <col min="15868" max="15868" width="72.75" style="42" customWidth="1"/>
    <col min="15869" max="15869" width="10.75" style="42" customWidth="1"/>
    <col min="15870" max="15870" width="8.625" style="42" customWidth="1"/>
    <col min="15871" max="15871" width="9" style="42" customWidth="1"/>
    <col min="15872" max="15872" width="13.375" style="42" customWidth="1"/>
    <col min="15873" max="15873" width="17.125" style="42" customWidth="1"/>
    <col min="15874" max="15874" width="13.25" style="42" customWidth="1"/>
    <col min="15875" max="15875" width="17.375" style="42" customWidth="1"/>
    <col min="15876" max="15876" width="13.125" style="42" customWidth="1"/>
    <col min="15877" max="15877" width="16.5" style="42" customWidth="1"/>
    <col min="15878" max="15878" width="13.25" style="42" customWidth="1"/>
    <col min="15879" max="15879" width="17.125" style="42" customWidth="1"/>
    <col min="15880" max="15880" width="91.875" style="42" customWidth="1"/>
    <col min="15881" max="15881" width="157.375" style="42" customWidth="1"/>
    <col min="15882" max="16122" width="9" style="42"/>
    <col min="16123" max="16123" width="8.875" style="42" customWidth="1"/>
    <col min="16124" max="16124" width="72.75" style="42" customWidth="1"/>
    <col min="16125" max="16125" width="10.75" style="42" customWidth="1"/>
    <col min="16126" max="16126" width="8.625" style="42" customWidth="1"/>
    <col min="16127" max="16127" width="9" style="42" customWidth="1"/>
    <col min="16128" max="16128" width="13.375" style="42" customWidth="1"/>
    <col min="16129" max="16129" width="17.125" style="42" customWidth="1"/>
    <col min="16130" max="16130" width="13.25" style="42" customWidth="1"/>
    <col min="16131" max="16131" width="17.375" style="42" customWidth="1"/>
    <col min="16132" max="16132" width="13.125" style="42" customWidth="1"/>
    <col min="16133" max="16133" width="16.5" style="42" customWidth="1"/>
    <col min="16134" max="16134" width="13.25" style="42" customWidth="1"/>
    <col min="16135" max="16135" width="17.125" style="42" customWidth="1"/>
    <col min="16136" max="16136" width="91.875" style="42" customWidth="1"/>
    <col min="16137" max="16137" width="157.375" style="42" customWidth="1"/>
    <col min="16138" max="16384" width="9" style="42"/>
  </cols>
  <sheetData>
    <row r="1" spans="1:46" ht="18.75">
      <c r="A1" s="28"/>
      <c r="B1" s="28"/>
      <c r="C1" s="133"/>
      <c r="D1" s="133"/>
      <c r="E1" s="133"/>
      <c r="F1" s="133"/>
      <c r="G1" s="5"/>
      <c r="I1" s="28"/>
      <c r="J1" s="28"/>
      <c r="K1" s="28"/>
      <c r="L1" s="28"/>
      <c r="M1" s="28"/>
      <c r="N1" s="28"/>
      <c r="O1" s="28"/>
      <c r="P1" s="20"/>
      <c r="Q1" s="20"/>
      <c r="R1" s="20"/>
      <c r="S1" s="20"/>
      <c r="T1" s="20"/>
      <c r="U1" s="20"/>
      <c r="V1" s="28"/>
      <c r="W1" s="20"/>
      <c r="X1" s="20"/>
      <c r="Y1" s="20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N1" s="28"/>
      <c r="AO1" s="28"/>
      <c r="AP1" s="28"/>
      <c r="AQ1" s="28"/>
      <c r="AR1" s="28"/>
      <c r="AS1" s="28"/>
      <c r="AT1" s="28"/>
    </row>
    <row r="2" spans="1:46" ht="20.25" customHeight="1">
      <c r="A2" s="217" t="s">
        <v>88</v>
      </c>
      <c r="B2" s="217"/>
      <c r="C2" s="217"/>
      <c r="D2" s="217"/>
      <c r="E2" s="217"/>
      <c r="F2" s="217"/>
      <c r="G2" s="21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ht="15.75" customHeight="1">
      <c r="A3" s="218" t="s">
        <v>177</v>
      </c>
      <c r="B3" s="218"/>
      <c r="C3" s="218"/>
      <c r="D3" s="218"/>
      <c r="E3" s="218"/>
      <c r="F3" s="218"/>
      <c r="G3" s="21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28"/>
      <c r="AO3" s="28"/>
      <c r="AP3" s="28"/>
      <c r="AQ3" s="28"/>
      <c r="AR3" s="28"/>
      <c r="AS3" s="28"/>
      <c r="AT3" s="28"/>
    </row>
    <row r="4" spans="1:46" ht="9" customHeight="1">
      <c r="A4" s="222"/>
      <c r="B4" s="222"/>
      <c r="C4" s="222"/>
      <c r="D4" s="222"/>
      <c r="E4" s="222"/>
      <c r="F4" s="222"/>
      <c r="G4" s="222"/>
    </row>
    <row r="5" spans="1:46" ht="21.75" customHeight="1">
      <c r="A5" s="220" t="str">
        <f>'6'!A5:AE5</f>
        <v>Публичное акционерное общество «ТНС энерго Ростов-на-Дону»</v>
      </c>
      <c r="B5" s="220"/>
      <c r="C5" s="220"/>
      <c r="D5" s="220"/>
      <c r="E5" s="220"/>
      <c r="F5" s="220"/>
      <c r="G5" s="220"/>
    </row>
    <row r="6" spans="1:46">
      <c r="A6" s="221" t="s">
        <v>93</v>
      </c>
      <c r="B6" s="221"/>
      <c r="C6" s="221"/>
      <c r="D6" s="221"/>
      <c r="E6" s="221"/>
      <c r="F6" s="221"/>
      <c r="G6" s="221"/>
    </row>
    <row r="7" spans="1:46" ht="15.75" customHeight="1">
      <c r="A7" s="223"/>
      <c r="B7" s="223"/>
      <c r="C7" s="223"/>
      <c r="D7" s="223"/>
      <c r="E7" s="223"/>
      <c r="F7" s="223"/>
      <c r="G7" s="223"/>
    </row>
    <row r="8" spans="1:46" ht="18" customHeight="1">
      <c r="A8" s="219" t="s">
        <v>197</v>
      </c>
      <c r="B8" s="219"/>
      <c r="C8" s="219"/>
      <c r="D8" s="219"/>
      <c r="E8" s="219"/>
      <c r="F8" s="219"/>
      <c r="G8" s="219"/>
    </row>
    <row r="9" spans="1:46">
      <c r="A9" s="216"/>
      <c r="B9" s="216"/>
      <c r="C9" s="216"/>
      <c r="D9" s="216"/>
      <c r="E9" s="216"/>
      <c r="F9" s="216"/>
      <c r="G9" s="216"/>
    </row>
    <row r="10" spans="1:46">
      <c r="A10" s="42"/>
      <c r="B10" s="42"/>
      <c r="G10" s="68" t="s">
        <v>140</v>
      </c>
    </row>
    <row r="11" spans="1:46" ht="33" customHeight="1">
      <c r="A11" s="214" t="s">
        <v>99</v>
      </c>
      <c r="B11" s="215" t="s">
        <v>100</v>
      </c>
      <c r="C11" s="62" t="s">
        <v>211</v>
      </c>
      <c r="D11" s="69" t="s">
        <v>228</v>
      </c>
      <c r="E11" s="69" t="s">
        <v>229</v>
      </c>
      <c r="F11" s="69" t="s">
        <v>247</v>
      </c>
      <c r="G11" s="69" t="s">
        <v>139</v>
      </c>
    </row>
    <row r="12" spans="1:46" ht="44.25" customHeight="1">
      <c r="A12" s="214"/>
      <c r="B12" s="215"/>
      <c r="C12" s="47" t="s">
        <v>6</v>
      </c>
      <c r="D12" s="47" t="s">
        <v>6</v>
      </c>
      <c r="E12" s="47" t="s">
        <v>6</v>
      </c>
      <c r="F12" s="47" t="s">
        <v>6</v>
      </c>
      <c r="G12" s="47" t="s">
        <v>6</v>
      </c>
    </row>
    <row r="13" spans="1:46">
      <c r="A13" s="70">
        <v>1</v>
      </c>
      <c r="B13" s="71">
        <v>2</v>
      </c>
      <c r="C13" s="70" t="s">
        <v>165</v>
      </c>
      <c r="D13" s="70" t="s">
        <v>166</v>
      </c>
      <c r="E13" s="70" t="s">
        <v>166</v>
      </c>
      <c r="F13" s="70" t="s">
        <v>166</v>
      </c>
      <c r="G13" s="70" t="s">
        <v>167</v>
      </c>
    </row>
    <row r="14" spans="1:46" ht="30.75" customHeight="1">
      <c r="A14" s="213" t="s">
        <v>116</v>
      </c>
      <c r="B14" s="213"/>
      <c r="C14" s="129">
        <f>C15+C33</f>
        <v>558.36043766</v>
      </c>
      <c r="D14" s="129">
        <f t="shared" ref="D14:F14" si="0">D15+D33</f>
        <v>548.27369070000009</v>
      </c>
      <c r="E14" s="129">
        <f t="shared" si="0"/>
        <v>560.66491312799997</v>
      </c>
      <c r="F14" s="129">
        <f t="shared" si="0"/>
        <v>583.65415487200016</v>
      </c>
      <c r="G14" s="135">
        <f>G15+G33</f>
        <v>2250.9531963600002</v>
      </c>
    </row>
    <row r="15" spans="1:46">
      <c r="A15" s="72" t="s">
        <v>101</v>
      </c>
      <c r="B15" s="64" t="s">
        <v>175</v>
      </c>
      <c r="C15" s="129">
        <f>C16+C24+C30+C31</f>
        <v>558.36043766</v>
      </c>
      <c r="D15" s="129">
        <f t="shared" ref="D15" si="1">D16+D24+D30+D31</f>
        <v>548.27369070000009</v>
      </c>
      <c r="E15" s="129">
        <f>E16+E24+E30+E31</f>
        <v>560.66491312799997</v>
      </c>
      <c r="F15" s="129">
        <f t="shared" ref="F15" si="2">F16+F24+F30+F31</f>
        <v>583.65415487200016</v>
      </c>
      <c r="G15" s="129">
        <f>G16+G24+G30+G31</f>
        <v>2250.9531963600002</v>
      </c>
    </row>
    <row r="16" spans="1:46">
      <c r="A16" s="72" t="s">
        <v>102</v>
      </c>
      <c r="B16" s="65" t="s">
        <v>117</v>
      </c>
      <c r="C16" s="129">
        <f t="shared" ref="C16:G17" si="3">C17</f>
        <v>400.98772638000003</v>
      </c>
      <c r="D16" s="129">
        <f t="shared" si="3"/>
        <v>370.69357199000001</v>
      </c>
      <c r="E16" s="129">
        <f t="shared" si="3"/>
        <v>381.01959068000002</v>
      </c>
      <c r="F16" s="129">
        <f t="shared" si="3"/>
        <v>400.17729213333348</v>
      </c>
      <c r="G16" s="129">
        <f t="shared" si="3"/>
        <v>1552.8781811833337</v>
      </c>
    </row>
    <row r="17" spans="1:9">
      <c r="A17" s="72" t="s">
        <v>103</v>
      </c>
      <c r="B17" s="66" t="s">
        <v>168</v>
      </c>
      <c r="C17" s="129">
        <f t="shared" si="3"/>
        <v>400.98772638000003</v>
      </c>
      <c r="D17" s="129">
        <f t="shared" si="3"/>
        <v>370.69357199000001</v>
      </c>
      <c r="E17" s="129">
        <f t="shared" si="3"/>
        <v>381.01959068000002</v>
      </c>
      <c r="F17" s="129">
        <f t="shared" si="3"/>
        <v>400.17729213333348</v>
      </c>
      <c r="G17" s="129">
        <f t="shared" si="3"/>
        <v>1552.8781811833337</v>
      </c>
    </row>
    <row r="18" spans="1:9">
      <c r="A18" s="72" t="s">
        <v>118</v>
      </c>
      <c r="B18" s="67" t="s">
        <v>198</v>
      </c>
      <c r="C18" s="129">
        <f>'1'!N27-C26</f>
        <v>400.98772638000003</v>
      </c>
      <c r="D18" s="129">
        <f>'1'!S27-D26</f>
        <v>370.69357199000001</v>
      </c>
      <c r="E18" s="129">
        <f>'1'!X27-E26</f>
        <v>381.01959068000002</v>
      </c>
      <c r="F18" s="129">
        <f>'1'!AC27-F26</f>
        <v>400.17729213333348</v>
      </c>
      <c r="G18" s="94">
        <f>SUM(C18:F18)</f>
        <v>1552.8781811833337</v>
      </c>
    </row>
    <row r="19" spans="1:9" ht="30.75" customHeight="1">
      <c r="A19" s="72" t="s">
        <v>104</v>
      </c>
      <c r="B19" s="66" t="s">
        <v>160</v>
      </c>
      <c r="C19" s="129"/>
      <c r="D19" s="129"/>
      <c r="E19" s="129"/>
      <c r="F19" s="129"/>
      <c r="G19" s="129"/>
    </row>
    <row r="20" spans="1:9" ht="20.25" customHeight="1">
      <c r="A20" s="72" t="s">
        <v>105</v>
      </c>
      <c r="B20" s="66" t="s">
        <v>181</v>
      </c>
      <c r="C20" s="129"/>
      <c r="D20" s="129"/>
      <c r="E20" s="129"/>
      <c r="F20" s="129"/>
      <c r="G20" s="129"/>
    </row>
    <row r="21" spans="1:9" ht="31.5">
      <c r="A21" s="72" t="s">
        <v>119</v>
      </c>
      <c r="B21" s="67" t="s">
        <v>169</v>
      </c>
      <c r="C21" s="129"/>
      <c r="D21" s="129"/>
      <c r="E21" s="129"/>
      <c r="F21" s="129"/>
      <c r="G21" s="129"/>
    </row>
    <row r="22" spans="1:9">
      <c r="A22" s="72" t="s">
        <v>120</v>
      </c>
      <c r="B22" s="67" t="s">
        <v>170</v>
      </c>
      <c r="C22" s="129"/>
      <c r="D22" s="129"/>
      <c r="E22" s="129"/>
      <c r="F22" s="129"/>
      <c r="G22" s="129"/>
    </row>
    <row r="23" spans="1:9">
      <c r="A23" s="72" t="s">
        <v>106</v>
      </c>
      <c r="B23" s="66" t="s">
        <v>171</v>
      </c>
      <c r="C23" s="129"/>
      <c r="D23" s="129"/>
      <c r="E23" s="129"/>
      <c r="F23" s="129"/>
      <c r="G23" s="129"/>
    </row>
    <row r="24" spans="1:9">
      <c r="A24" s="72" t="s">
        <v>107</v>
      </c>
      <c r="B24" s="66" t="s">
        <v>176</v>
      </c>
      <c r="C24" s="129">
        <f>C25+C27+C28</f>
        <v>64.431380000000004</v>
      </c>
      <c r="D24" s="129">
        <f>D25+D27+D28</f>
        <v>86.201170259999998</v>
      </c>
      <c r="E24" s="129">
        <f>E25+E27+E28</f>
        <v>86.201170259999984</v>
      </c>
      <c r="F24" s="129">
        <f>F25+F27+F28</f>
        <v>86.201170259999998</v>
      </c>
      <c r="G24" s="94">
        <f>SUM(C24:F24)</f>
        <v>323.03489077999996</v>
      </c>
    </row>
    <row r="25" spans="1:9">
      <c r="A25" s="72" t="s">
        <v>121</v>
      </c>
      <c r="B25" s="66" t="s">
        <v>172</v>
      </c>
      <c r="C25" s="129">
        <f t="shared" ref="C25:G25" si="4">C26</f>
        <v>64.431380000000004</v>
      </c>
      <c r="D25" s="129">
        <f t="shared" si="4"/>
        <v>86.201170259999998</v>
      </c>
      <c r="E25" s="129">
        <f t="shared" si="4"/>
        <v>86.201170259999984</v>
      </c>
      <c r="F25" s="129">
        <f t="shared" si="4"/>
        <v>86.201170259999998</v>
      </c>
      <c r="G25" s="129">
        <f t="shared" si="4"/>
        <v>323.03489077999996</v>
      </c>
    </row>
    <row r="26" spans="1:9">
      <c r="A26" s="72" t="s">
        <v>122</v>
      </c>
      <c r="B26" s="67" t="s">
        <v>198</v>
      </c>
      <c r="C26" s="129">
        <v>64.431380000000004</v>
      </c>
      <c r="D26" s="129">
        <v>86.201170259999998</v>
      </c>
      <c r="E26" s="129">
        <v>86.201170259999984</v>
      </c>
      <c r="F26" s="129">
        <v>86.201170259999998</v>
      </c>
      <c r="G26" s="94">
        <f>SUM(C26:F26)</f>
        <v>323.03489077999996</v>
      </c>
    </row>
    <row r="27" spans="1:9">
      <c r="A27" s="72" t="s">
        <v>123</v>
      </c>
      <c r="B27" s="66" t="s">
        <v>124</v>
      </c>
      <c r="C27" s="129"/>
      <c r="D27" s="129"/>
      <c r="E27" s="129"/>
      <c r="F27" s="129"/>
      <c r="G27" s="94">
        <f>SUM(C27:F27)</f>
        <v>0</v>
      </c>
    </row>
    <row r="28" spans="1:9">
      <c r="A28" s="72" t="s">
        <v>125</v>
      </c>
      <c r="B28" s="66" t="s">
        <v>161</v>
      </c>
      <c r="C28" s="129"/>
      <c r="D28" s="129"/>
      <c r="E28" s="129"/>
      <c r="F28" s="129"/>
      <c r="G28" s="94">
        <f>SUM(C28:F28)</f>
        <v>0</v>
      </c>
    </row>
    <row r="29" spans="1:9">
      <c r="A29" s="72" t="s">
        <v>126</v>
      </c>
      <c r="B29" s="67" t="s">
        <v>198</v>
      </c>
      <c r="C29" s="129"/>
      <c r="D29" s="129"/>
      <c r="E29" s="129"/>
      <c r="F29" s="129"/>
      <c r="G29" s="129"/>
    </row>
    <row r="30" spans="1:9">
      <c r="A30" s="72" t="s">
        <v>127</v>
      </c>
      <c r="B30" s="65" t="s">
        <v>162</v>
      </c>
      <c r="C30" s="94">
        <f>'1'!O27</f>
        <v>92.941331280000014</v>
      </c>
      <c r="D30" s="94">
        <f>'1'!T27</f>
        <v>91.378948449999996</v>
      </c>
      <c r="E30" s="94">
        <f>'1'!Y27</f>
        <v>93.444152188000004</v>
      </c>
      <c r="F30" s="94">
        <f>'1'!AD27</f>
        <v>97.275692478666713</v>
      </c>
      <c r="G30" s="94">
        <f>SUM(C30:F30)</f>
        <v>375.04012439666673</v>
      </c>
    </row>
    <row r="31" spans="1:9">
      <c r="A31" s="72" t="s">
        <v>128</v>
      </c>
      <c r="B31" s="65" t="s">
        <v>129</v>
      </c>
      <c r="C31" s="129"/>
      <c r="D31" s="129"/>
      <c r="E31" s="129"/>
      <c r="F31" s="129"/>
      <c r="G31" s="94"/>
    </row>
    <row r="32" spans="1:9" ht="18.75">
      <c r="A32" s="72" t="s">
        <v>130</v>
      </c>
      <c r="B32" s="66" t="s">
        <v>173</v>
      </c>
      <c r="C32" s="129"/>
      <c r="D32" s="129"/>
      <c r="E32" s="129"/>
      <c r="F32" s="129"/>
      <c r="G32" s="129"/>
      <c r="H32" s="43"/>
      <c r="I32" s="44"/>
    </row>
    <row r="33" spans="1:7">
      <c r="A33" s="72" t="s">
        <v>108</v>
      </c>
      <c r="B33" s="64" t="s">
        <v>174</v>
      </c>
      <c r="C33" s="129"/>
      <c r="D33" s="129"/>
      <c r="E33" s="129"/>
      <c r="F33" s="129"/>
      <c r="G33" s="129"/>
    </row>
    <row r="34" spans="1:7">
      <c r="A34" s="72" t="s">
        <v>109</v>
      </c>
      <c r="B34" s="65" t="s">
        <v>131</v>
      </c>
      <c r="C34" s="129"/>
      <c r="D34" s="129"/>
      <c r="E34" s="129"/>
      <c r="F34" s="129"/>
      <c r="G34" s="129"/>
    </row>
    <row r="35" spans="1:7">
      <c r="A35" s="72" t="s">
        <v>110</v>
      </c>
      <c r="B35" s="65" t="s">
        <v>132</v>
      </c>
      <c r="C35" s="129"/>
      <c r="D35" s="129"/>
      <c r="E35" s="129"/>
      <c r="F35" s="129"/>
      <c r="G35" s="129"/>
    </row>
    <row r="36" spans="1:7">
      <c r="A36" s="72" t="s">
        <v>111</v>
      </c>
      <c r="B36" s="65" t="s">
        <v>133</v>
      </c>
      <c r="C36" s="129"/>
      <c r="D36" s="129"/>
      <c r="E36" s="129"/>
      <c r="F36" s="129"/>
      <c r="G36" s="129"/>
    </row>
    <row r="37" spans="1:7">
      <c r="A37" s="72" t="s">
        <v>112</v>
      </c>
      <c r="B37" s="65" t="s">
        <v>134</v>
      </c>
      <c r="C37" s="129"/>
      <c r="D37" s="129"/>
      <c r="E37" s="129"/>
      <c r="F37" s="129"/>
      <c r="G37" s="129"/>
    </row>
    <row r="38" spans="1:7">
      <c r="A38" s="72" t="s">
        <v>113</v>
      </c>
      <c r="B38" s="65" t="s">
        <v>178</v>
      </c>
      <c r="C38" s="129"/>
      <c r="D38" s="129"/>
      <c r="E38" s="129"/>
      <c r="F38" s="129"/>
      <c r="G38" s="129"/>
    </row>
    <row r="39" spans="1:7">
      <c r="A39" s="72" t="s">
        <v>135</v>
      </c>
      <c r="B39" s="66" t="s">
        <v>179</v>
      </c>
      <c r="C39" s="129"/>
      <c r="D39" s="129"/>
      <c r="E39" s="129"/>
      <c r="F39" s="129"/>
      <c r="G39" s="129"/>
    </row>
    <row r="40" spans="1:7" ht="33" customHeight="1">
      <c r="A40" s="72" t="s">
        <v>163</v>
      </c>
      <c r="B40" s="67" t="s">
        <v>182</v>
      </c>
      <c r="C40" s="129"/>
      <c r="D40" s="129"/>
      <c r="E40" s="129"/>
      <c r="F40" s="129"/>
      <c r="G40" s="129"/>
    </row>
    <row r="41" spans="1:7" ht="31.5">
      <c r="A41" s="72" t="s">
        <v>136</v>
      </c>
      <c r="B41" s="66" t="s">
        <v>180</v>
      </c>
      <c r="C41" s="129"/>
      <c r="D41" s="129"/>
      <c r="E41" s="129"/>
      <c r="F41" s="129"/>
      <c r="G41" s="129"/>
    </row>
    <row r="42" spans="1:7" ht="31.5">
      <c r="A42" s="72" t="s">
        <v>164</v>
      </c>
      <c r="B42" s="67" t="s">
        <v>183</v>
      </c>
      <c r="C42" s="129"/>
      <c r="D42" s="129"/>
      <c r="E42" s="129"/>
      <c r="F42" s="129"/>
      <c r="G42" s="129"/>
    </row>
    <row r="43" spans="1:7">
      <c r="A43" s="72" t="s">
        <v>114</v>
      </c>
      <c r="B43" s="65" t="s">
        <v>137</v>
      </c>
      <c r="C43" s="129"/>
      <c r="D43" s="129"/>
      <c r="E43" s="129"/>
      <c r="F43" s="129"/>
      <c r="G43" s="129"/>
    </row>
    <row r="44" spans="1:7">
      <c r="A44" s="72" t="s">
        <v>115</v>
      </c>
      <c r="B44" s="65" t="s">
        <v>138</v>
      </c>
      <c r="C44" s="129"/>
      <c r="D44" s="129"/>
      <c r="E44" s="129"/>
      <c r="F44" s="129"/>
      <c r="G44" s="129"/>
    </row>
    <row r="46" spans="1:7">
      <c r="C46" s="130"/>
      <c r="D46" s="130"/>
      <c r="E46" s="130"/>
      <c r="F46" s="130"/>
      <c r="G46" s="130"/>
    </row>
  </sheetData>
  <mergeCells count="11">
    <mergeCell ref="A14:B14"/>
    <mergeCell ref="A11:A12"/>
    <mergeCell ref="B11:B12"/>
    <mergeCell ref="A9:G9"/>
    <mergeCell ref="A2:G2"/>
    <mergeCell ref="A3:G3"/>
    <mergeCell ref="A8:G8"/>
    <mergeCell ref="A5:G5"/>
    <mergeCell ref="A6:G6"/>
    <mergeCell ref="A4:G4"/>
    <mergeCell ref="A7:G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1</vt:lpstr>
      <vt:lpstr>2</vt:lpstr>
      <vt:lpstr>3 (2025)</vt:lpstr>
      <vt:lpstr>3 (2026)</vt:lpstr>
      <vt:lpstr>3 (2027)</vt:lpstr>
      <vt:lpstr>3 (2028)</vt:lpstr>
      <vt:lpstr>4</vt:lpstr>
      <vt:lpstr>6</vt:lpstr>
      <vt:lpstr>7</vt:lpstr>
      <vt:lpstr>'3 (2025)'!Заголовки_для_печати</vt:lpstr>
      <vt:lpstr>'3 (2026)'!Заголовки_для_печати</vt:lpstr>
      <vt:lpstr>'3 (2027)'!Заголовки_для_печати</vt:lpstr>
      <vt:lpstr>'3 (2028)'!Заголовки_для_печати</vt:lpstr>
      <vt:lpstr>'1'!Область_печати</vt:lpstr>
      <vt:lpstr>'2'!Область_печати</vt:lpstr>
      <vt:lpstr>'3 (2025)'!Область_печати</vt:lpstr>
      <vt:lpstr>'3 (2026)'!Область_печати</vt:lpstr>
      <vt:lpstr>'3 (2027)'!Область_печати</vt:lpstr>
      <vt:lpstr>'3 (2028)'!Область_печати</vt:lpstr>
      <vt:lpstr>'4'!Область_печати</vt:lpstr>
      <vt:lpstr>'7'!Область_печати</vt:lpstr>
    </vt:vector>
  </TitlesOfParts>
  <Company>Datanium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117k001</cp:lastModifiedBy>
  <cp:lastPrinted>2025-11-07T11:33:52Z</cp:lastPrinted>
  <dcterms:created xsi:type="dcterms:W3CDTF">2009-07-27T10:10:26Z</dcterms:created>
  <dcterms:modified xsi:type="dcterms:W3CDTF">2025-11-19T11:07:01Z</dcterms:modified>
</cp:coreProperties>
</file>